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rodriguez\Dropbox\Mi PC (FNDCRAMO01)\Desktop\"/>
    </mc:Choice>
  </mc:AlternateContent>
  <xr:revisionPtr revIDLastSave="0" documentId="13_ncr:1_{6B5551E5-27D9-4830-8268-CAD459275027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Tdinami" sheetId="2" r:id="rId1"/>
    <sheet name="base" sheetId="1" r:id="rId2"/>
    <sheet name="54315" sheetId="3" r:id="rId3"/>
  </sheets>
  <definedNames>
    <definedName name="_xlnm._FilterDatabase" localSheetId="1" hidden="1">base!$A$1:$J$1</definedName>
  </definedNames>
  <calcPr calcId="191029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3" l="1"/>
  <c r="E10" i="3"/>
  <c r="E8" i="3"/>
  <c r="D9" i="3"/>
  <c r="E9" i="3" s="1"/>
  <c r="D8" i="3"/>
  <c r="D7" i="3"/>
  <c r="D6" i="3"/>
  <c r="D5" i="3"/>
  <c r="D4" i="3"/>
  <c r="D3" i="3"/>
  <c r="C36" i="3" l="1"/>
  <c r="C107" i="3" s="1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3" i="3"/>
  <c r="C31" i="3"/>
  <c r="C15" i="3"/>
  <c r="C16" i="3"/>
  <c r="C17" i="3"/>
  <c r="C18" i="3"/>
  <c r="C19" i="3"/>
  <c r="C20" i="3"/>
  <c r="C21" i="3"/>
  <c r="C22" i="3"/>
  <c r="C23" i="3"/>
  <c r="C24" i="3"/>
  <c r="G21" i="3" s="1"/>
  <c r="C25" i="3"/>
  <c r="C26" i="3"/>
  <c r="C27" i="3"/>
  <c r="C28" i="3"/>
  <c r="C29" i="3"/>
  <c r="C30" i="3"/>
  <c r="C14" i="3"/>
  <c r="G20" i="3" s="1"/>
  <c r="C4" i="3"/>
  <c r="E4" i="3" s="1"/>
  <c r="C5" i="3"/>
  <c r="E5" i="3" s="1"/>
  <c r="C6" i="3"/>
  <c r="E6" i="3" s="1"/>
  <c r="C7" i="3"/>
  <c r="E7" i="3" s="1"/>
  <c r="C3" i="3"/>
  <c r="E3" i="3" s="1"/>
  <c r="G22" i="3" l="1"/>
  <c r="G23" i="3" s="1"/>
  <c r="C32" i="3"/>
</calcChain>
</file>

<file path=xl/sharedStrings.xml><?xml version="1.0" encoding="utf-8"?>
<sst xmlns="http://schemas.openxmlformats.org/spreadsheetml/2006/main" count="491" uniqueCount="68">
  <si>
    <t>Código Institución</t>
  </si>
  <si>
    <t>Institución</t>
  </si>
  <si>
    <t>Código y Nombre Fuente Financiamiento</t>
  </si>
  <si>
    <t>Linea Trabajo</t>
  </si>
  <si>
    <t>Código Objeto Presupuestario</t>
  </si>
  <si>
    <t>Objeto Presupuestario</t>
  </si>
  <si>
    <t>Año</t>
  </si>
  <si>
    <t>Monto programado o votado</t>
  </si>
  <si>
    <t>Presupuesto Modificado</t>
  </si>
  <si>
    <t>Monto Devengado</t>
  </si>
  <si>
    <t>PRESIDENCIA DE LA REPUBLICA</t>
  </si>
  <si>
    <t>3 PRESTAMOS EXTERNOS</t>
  </si>
  <si>
    <t>0102   ADMINISTRACIÓN GENERAL</t>
  </si>
  <si>
    <t>54315</t>
  </si>
  <si>
    <t>GASTOS RESERVADOS</t>
  </si>
  <si>
    <t>0104   SECRETARÍA PARA ASUNTOS LEGISLATIVOS Y JURÍDICOS</t>
  </si>
  <si>
    <t>1 FONDO GENERAL</t>
  </si>
  <si>
    <t>0107   INNOVACIÓN TECNOLÓGICA E INFORMÁTICA</t>
  </si>
  <si>
    <t>0202   CANAL 10 TELEVISIÓN EDUCATIVA Y CULTURAL</t>
  </si>
  <si>
    <t>0301   ASUNTOS ESTRATÉGICOS</t>
  </si>
  <si>
    <t>0103   UNIDAD FINANCIERA INSTITUCIONAL</t>
  </si>
  <si>
    <t>0101   DIRECCIÓN SUPERIOR</t>
  </si>
  <si>
    <t>0402   DIVISIÓN DE ASISTENCIA  ALIMENTARIA</t>
  </si>
  <si>
    <t>0105   CONSEJO NACIONAL DE LA JUVENTUD</t>
  </si>
  <si>
    <t>0203   RADIO NACIONAL DE EL SALVADOR</t>
  </si>
  <si>
    <t>0201   SERVICIO DE COMUNICACIÓN  OFICIAL DE LA PRESIDENCIA</t>
  </si>
  <si>
    <t>0401   INCLUSIÓN SOCIAL</t>
  </si>
  <si>
    <t>5 DONACIONES</t>
  </si>
  <si>
    <t>0403   CIUDAD MUJER</t>
  </si>
  <si>
    <t>0104   Secretaría para Asuntos Legislativos y Jurídicos</t>
  </si>
  <si>
    <t>0201   Servicio de Comunicación  Oficial de la Presidencia</t>
  </si>
  <si>
    <t>0401   Dirección Superior y Apoyo Institucional</t>
  </si>
  <si>
    <t>0101   Dirección Superior</t>
  </si>
  <si>
    <t>0102   Administración General</t>
  </si>
  <si>
    <t>0301   Asuntos Estratégicos</t>
  </si>
  <si>
    <t>0105   Innovación Tecnológica e Informática</t>
  </si>
  <si>
    <t>0404   Programa Ciudad Mujer</t>
  </si>
  <si>
    <t>0202   Canal 10 Televisión Educativa y Cultural</t>
  </si>
  <si>
    <t>0403   División de Asistencia  Alimentaria</t>
  </si>
  <si>
    <t>0402   Implementación de Políticas de Inclusión Social</t>
  </si>
  <si>
    <t>0103   Unidad Financiera Institucional</t>
  </si>
  <si>
    <t>1001   Dirección y Administración</t>
  </si>
  <si>
    <t>5677   SEG PÚBLICA Y EFICIENCIA POLICIAL 011</t>
  </si>
  <si>
    <t>0301   GOBERNABILIDAD</t>
  </si>
  <si>
    <t>0402   IMPLEMENTAC DE POLÍTICA DE INCLUSIÓN SOC</t>
  </si>
  <si>
    <t>0105   INNNOVACIÓN TECNOLÓGICA E INFORMÁTICA</t>
  </si>
  <si>
    <t>0201   DIRECCION Y ADMINISTRACION</t>
  </si>
  <si>
    <t>0302   SERVIC DE COMUNIC OFIC DE LA PRESIDENCIA</t>
  </si>
  <si>
    <t>0303   RADIO NAC Y CANAL 10 TELEV EDUCAT Y CULT</t>
  </si>
  <si>
    <t>1001   DIRECCIÓN Y ADMININISTRACIÓN</t>
  </si>
  <si>
    <t>0406   REPARAC A VICTIMAS DE GRAVES VIOLAC A DH</t>
  </si>
  <si>
    <t>0404   PROGRAMA CIUDAD MUJER</t>
  </si>
  <si>
    <t>0401   DIRECCIÓN SUPERIOR Y APOYO INSTITUCIONAL</t>
  </si>
  <si>
    <t>0403   DIVISIÓN DE ASISTENCIA ALIMENTARIA</t>
  </si>
  <si>
    <t>0701   SERVICIO DE COMUNICACION OFICIAL DE LA PRESIDENCIA</t>
  </si>
  <si>
    <t>0201   DIRECCION Y ADMINISTRACIÓN</t>
  </si>
  <si>
    <t>Suma de Monto Devengado</t>
  </si>
  <si>
    <t>Etiquetas de fila</t>
  </si>
  <si>
    <t>Total general</t>
  </si>
  <si>
    <t>Devengado</t>
  </si>
  <si>
    <t xml:space="preserve">Fuentes de Financiamiento </t>
  </si>
  <si>
    <t xml:space="preserve">Devengado </t>
  </si>
  <si>
    <t>Linea de Trabajo -Año</t>
  </si>
  <si>
    <t>Fondo General</t>
  </si>
  <si>
    <t>Préstamos externos</t>
  </si>
  <si>
    <t>Donaciones</t>
  </si>
  <si>
    <t>Total</t>
  </si>
  <si>
    <t>Capres en milesUS$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</si>
</sst>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0"/>
    <numFmt numFmtId="165" formatCode="[$$-409]#,##0.00;\([$$-409]#,##0.00\)"/>
    <numFmt numFmtId="166" formatCode="0.0%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rgb="FF608BB4"/>
      </left>
      <right style="medium">
        <color rgb="FF608BB4"/>
      </right>
      <top style="medium">
        <color rgb="FF608BB4"/>
      </top>
      <bottom style="medium">
        <color rgb="FF608BB4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5" fillId="0" borderId="0" applyFont="0" applyFill="0" applyBorder="0" applyAlignment="0" applyProtection="0"/>
  </cellStyleXfs>
  <cellXfs count="42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164" fontId="3" fillId="0" borderId="2" xfId="1" applyNumberFormat="1" applyFont="1" applyBorder="1" applyAlignment="1">
      <alignment horizontal="left" vertical="top"/>
    </xf>
    <xf numFmtId="0" fontId="3" fillId="0" borderId="2" xfId="1" applyFont="1" applyBorder="1" applyAlignment="1">
      <alignment horizontal="left" vertical="top"/>
    </xf>
    <xf numFmtId="165" fontId="3" fillId="0" borderId="2" xfId="1" applyNumberFormat="1" applyFont="1" applyBorder="1" applyAlignment="1">
      <alignment horizontal="right" vertical="top"/>
    </xf>
    <xf numFmtId="0" fontId="0" fillId="0" borderId="0" xfId="0" pivotButton="1"/>
    <xf numFmtId="164" fontId="0" fillId="0" borderId="0" xfId="0" applyNumberFormat="1" applyAlignment="1">
      <alignment horizontal="left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3" borderId="3" xfId="0" applyFill="1" applyBorder="1"/>
    <xf numFmtId="2" fontId="0" fillId="0" borderId="5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0" fontId="0" fillId="0" borderId="8" xfId="0" applyBorder="1"/>
    <xf numFmtId="0" fontId="4" fillId="0" borderId="12" xfId="0" applyFont="1" applyBorder="1" applyAlignment="1">
      <alignment horizontal="left"/>
    </xf>
    <xf numFmtId="0" fontId="0" fillId="0" borderId="0" xfId="0" applyBorder="1"/>
    <xf numFmtId="0" fontId="0" fillId="0" borderId="12" xfId="0" applyBorder="1"/>
    <xf numFmtId="0" fontId="4" fillId="0" borderId="0" xfId="0" applyFont="1" applyBorder="1"/>
    <xf numFmtId="0" fontId="4" fillId="0" borderId="14" xfId="0" applyFont="1" applyBorder="1"/>
    <xf numFmtId="0" fontId="4" fillId="0" borderId="9" xfId="0" applyFont="1" applyBorder="1" applyAlignment="1">
      <alignment horizontal="left"/>
    </xf>
    <xf numFmtId="0" fontId="0" fillId="0" borderId="14" xfId="0" applyBorder="1"/>
    <xf numFmtId="0" fontId="0" fillId="0" borderId="12" xfId="0" applyFont="1" applyBorder="1"/>
    <xf numFmtId="0" fontId="0" fillId="0" borderId="13" xfId="0" applyFont="1" applyBorder="1"/>
    <xf numFmtId="0" fontId="4" fillId="0" borderId="10" xfId="0" applyFont="1" applyBorder="1"/>
    <xf numFmtId="2" fontId="4" fillId="0" borderId="5" xfId="0" applyNumberFormat="1" applyFont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0" fontId="4" fillId="0" borderId="12" xfId="0" applyFont="1" applyBorder="1"/>
    <xf numFmtId="0" fontId="4" fillId="0" borderId="4" xfId="0" applyFont="1" applyBorder="1"/>
    <xf numFmtId="0" fontId="4" fillId="3" borderId="4" xfId="0" applyFont="1" applyFill="1" applyBorder="1"/>
    <xf numFmtId="0" fontId="4" fillId="3" borderId="3" xfId="0" applyFont="1" applyFill="1" applyBorder="1"/>
    <xf numFmtId="2" fontId="4" fillId="0" borderId="3" xfId="0" applyNumberFormat="1" applyFont="1" applyBorder="1" applyAlignment="1">
      <alignment horizontal="center" vertical="center"/>
    </xf>
    <xf numFmtId="2" fontId="4" fillId="0" borderId="7" xfId="0" applyNumberFormat="1" applyFont="1" applyBorder="1" applyAlignment="1">
      <alignment horizontal="center" vertical="center"/>
    </xf>
    <xf numFmtId="0" fontId="4" fillId="0" borderId="3" xfId="0" applyFont="1" applyBorder="1"/>
    <xf numFmtId="0" fontId="4" fillId="0" borderId="11" xfId="0" applyFont="1" applyBorder="1"/>
    <xf numFmtId="0" fontId="4" fillId="0" borderId="8" xfId="0" applyFont="1" applyBorder="1"/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2" fontId="0" fillId="0" borderId="0" xfId="0" applyNumberFormat="1"/>
    <xf numFmtId="166" fontId="0" fillId="0" borderId="0" xfId="2" applyNumberFormat="1" applyFont="1"/>
    <xf numFmtId="0" fontId="0" fillId="0" borderId="6" xfId="0" applyFill="1" applyBorder="1" applyAlignment="1">
      <alignment horizontal="left" vertical="center"/>
    </xf>
  </cellXfs>
  <cellStyles count="3">
    <cellStyle name="Normal" xfId="0" builtinId="0"/>
    <cellStyle name="Normal 2" xfId="1" xr:uid="{00000000-0005-0000-0000-000001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'54315'!$A$3:$A$9</c:f>
              <c:numCache>
                <c:formatCode>General</c:formatCod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numCache>
            </c:numRef>
          </c:cat>
          <c:val>
            <c:numRef>
              <c:f>'54315'!$C$3:$C$9</c:f>
              <c:numCache>
                <c:formatCode>0.00</c:formatCode>
                <c:ptCount val="7"/>
                <c:pt idx="0">
                  <c:v>76.041829909999976</c:v>
                </c:pt>
                <c:pt idx="1">
                  <c:v>81.671201379999999</c:v>
                </c:pt>
                <c:pt idx="2">
                  <c:v>43.743927480000011</c:v>
                </c:pt>
                <c:pt idx="3">
                  <c:v>54.295670890000011</c:v>
                </c:pt>
                <c:pt idx="4">
                  <c:v>33.795700620000005</c:v>
                </c:pt>
                <c:pt idx="5">
                  <c:v>31.98</c:v>
                </c:pt>
                <c:pt idx="6">
                  <c:v>38.549999999999997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45-480B-B77E-580980BAC0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88409023"/>
        <c:axId val="1988408607"/>
      </c:barChart>
      <c:catAx>
        <c:axId val="19884090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1988408607"/>
        <c:crosses val="autoZero"/>
        <c:auto val="1"/>
        <c:lblAlgn val="ctr"/>
        <c:lblOffset val="100"/>
        <c:noMultiLvlLbl val="0"/>
      </c:catAx>
      <c:valAx>
        <c:axId val="1988408607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SV"/>
                  <a:t>US$</a:t>
                </a:r>
                <a:r>
                  <a:rPr lang="es-SV" baseline="0"/>
                  <a:t> millones</a:t>
                </a:r>
                <a:endParaRPr lang="es-SV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SV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198840902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'54315'!$F$20:$F$22</c:f>
              <c:strCache>
                <c:ptCount val="3"/>
                <c:pt idx="0">
                  <c:v>Fondo General</c:v>
                </c:pt>
                <c:pt idx="1">
                  <c:v>Préstamos externos</c:v>
                </c:pt>
                <c:pt idx="2">
                  <c:v>Donaciones</c:v>
                </c:pt>
              </c:strCache>
            </c:strRef>
          </c:cat>
          <c:val>
            <c:numRef>
              <c:f>'54315'!$G$20:$G$22</c:f>
              <c:numCache>
                <c:formatCode>0.00</c:formatCode>
                <c:ptCount val="3"/>
                <c:pt idx="0">
                  <c:v>280.84288054000001</c:v>
                </c:pt>
                <c:pt idx="1">
                  <c:v>32.333269999999999</c:v>
                </c:pt>
                <c:pt idx="2">
                  <c:v>8.3538097399999991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8F-441A-A036-6384B0E7FE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50749567"/>
        <c:axId val="1990531343"/>
      </c:barChart>
      <c:catAx>
        <c:axId val="1850749567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SV"/>
                  <a:t>Fuente</a:t>
                </a:r>
                <a:r>
                  <a:rPr lang="es-SV" baseline="0"/>
                  <a:t> de financiamiento</a:t>
                </a:r>
                <a:endParaRPr lang="es-SV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SV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1990531343"/>
        <c:crosses val="autoZero"/>
        <c:auto val="1"/>
        <c:lblAlgn val="ctr"/>
        <c:lblOffset val="100"/>
        <c:noMultiLvlLbl val="0"/>
      </c:catAx>
      <c:valAx>
        <c:axId val="1990531343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SV"/>
                  <a:t>US$ millones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SV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18507495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19050" cap="rnd" cmpd="sng" algn="ctr">
              <a:solidFill>
                <a:schemeClr val="accent2">
                  <a:shade val="95000"/>
                  <a:satMod val="105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l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2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'54315'!$A$3:$A$11</c:f>
              <c:numCache>
                <c:formatCode>General</c:formatCod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'54315'!$E$3:$E$11</c:f>
              <c:numCache>
                <c:formatCode>0.0%</c:formatCode>
                <c:ptCount val="9"/>
                <c:pt idx="0">
                  <c:v>0.49471357469448707</c:v>
                </c:pt>
                <c:pt idx="1">
                  <c:v>0.50804355026832548</c:v>
                </c:pt>
                <c:pt idx="2">
                  <c:v>0.35970400251951107</c:v>
                </c:pt>
                <c:pt idx="3">
                  <c:v>0.40336049775533911</c:v>
                </c:pt>
                <c:pt idx="4">
                  <c:v>0.28338879364994185</c:v>
                </c:pt>
                <c:pt idx="5">
                  <c:v>0.24883228563892243</c:v>
                </c:pt>
                <c:pt idx="6">
                  <c:v>0.31180692720946146</c:v>
                </c:pt>
                <c:pt idx="7">
                  <c:v>0.30045711003256725</c:v>
                </c:pt>
                <c:pt idx="8">
                  <c:v>0.22320092794544372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E2-4621-A1F5-54AEA500588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54808015"/>
        <c:axId val="1854807599"/>
      </c:lineChart>
      <c:catAx>
        <c:axId val="18548080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1854807599"/>
        <c:crosses val="autoZero"/>
        <c:auto val="1"/>
        <c:lblAlgn val="ctr"/>
        <c:lblOffset val="100"/>
        <c:noMultiLvlLbl val="0"/>
      </c:catAx>
      <c:valAx>
        <c:axId val="1854807599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185480801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3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cs:styleClr val="auto"/>
    </cs:fontRef>
    <cs:spPr/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 w="9575">
        <a:solidFill>
          <a:schemeClr val="lt1">
            <a:lumMod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19050" cap="rnd" cmpd="sng" algn="ctr">
        <a:solidFill>
          <a:schemeClr val="phClr">
            <a:shade val="95000"/>
            <a:satMod val="105000"/>
          </a:schemeClr>
        </a:solidFill>
        <a:round/>
      </a:ln>
    </cs:spPr>
  </cs:dataPointLine>
  <cs:dataPointMarker>
    <cs:lnRef idx="0"/>
    <cs:fillRef idx="0"/>
    <cs:effectRef idx="0"/>
    <cs:fontRef idx="minor">
      <a:schemeClr val="dk1"/>
    </cs:fontRef>
    <cs:spPr>
      <a:solidFill>
        <a:schemeClr val="lt1"/>
      </a:solidFill>
    </cs:spPr>
  </cs:dataPointMarker>
  <cs:dataPointMarkerLayout symbol="circle" size="17"/>
  <cs:dataPointWireframe>
    <cs:lnRef idx="0">
      <cs:styleClr val="auto"/>
    </cs:lnRef>
    <cs:fillRef idx="1"/>
    <cs:effectRef idx="0"/>
    <cs:fontRef idx="minor">
      <a:schemeClr val="dk1"/>
    </cs:fontRef>
    <cs:spPr>
      <a:ln w="9525">
        <a:solidFill>
          <a:schemeClr val="phClr"/>
        </a:solidFill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dk1"/>
    </cs:fontRef>
    <cs:defRPr sz="1440" b="0" kern="1200" cap="all" spc="0" baseline="0">
      <a:gradFill>
        <a:gsLst>
          <a:gs pos="0">
            <a:schemeClr val="dk1">
              <a:lumMod val="50000"/>
              <a:lumOff val="50000"/>
            </a:schemeClr>
          </a:gs>
          <a:gs pos="100000">
            <a:schemeClr val="dk1">
              <a:lumMod val="85000"/>
              <a:lumOff val="15000"/>
            </a:schemeClr>
          </a:gs>
        </a:gsLst>
        <a:lin ang="5400000" scaled="0"/>
      </a:gradFill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123825</xdr:colOff>
      <xdr:row>1</xdr:row>
      <xdr:rowOff>42862</xdr:rowOff>
    </xdr:from>
    <xdr:to>
      <xdr:col>11</xdr:col>
      <xdr:colOff>123825</xdr:colOff>
      <xdr:row>15</xdr:row>
      <xdr:rowOff>119062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9C502831-C74C-4FDF-9729-055C65346F8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238124</xdr:colOff>
      <xdr:row>39</xdr:row>
      <xdr:rowOff>109537</xdr:rowOff>
    </xdr:from>
    <xdr:to>
      <xdr:col>8</xdr:col>
      <xdr:colOff>666749</xdr:colOff>
      <xdr:row>53</xdr:row>
      <xdr:rowOff>185737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8BB2182D-F8FD-4AF7-B483-61EE902164C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180975</xdr:colOff>
      <xdr:row>24</xdr:row>
      <xdr:rowOff>71437</xdr:rowOff>
    </xdr:from>
    <xdr:to>
      <xdr:col>8</xdr:col>
      <xdr:colOff>657225</xdr:colOff>
      <xdr:row>38</xdr:row>
      <xdr:rowOff>147637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7F2F39A-1D9B-498D-8DC3-6006EDAE1BE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itza García" refreshedDate="44316.60562638889" createdVersion="6" refreshedVersion="6" minRefreshableVersion="3" recordCount="77" xr:uid="{00000000-000A-0000-FFFF-FFFF00000000}">
  <cacheSource type="worksheet">
    <worksheetSource ref="A1:J78" sheet="base"/>
  </cacheSource>
  <cacheFields count="10">
    <cacheField name="Código Institución" numFmtId="164">
      <sharedItems containsSemiMixedTypes="0" containsString="0" containsNumber="1" containsInteger="1" minValue="500" maxValue="500"/>
    </cacheField>
    <cacheField name="Institución" numFmtId="0">
      <sharedItems/>
    </cacheField>
    <cacheField name="Código y Nombre Fuente Financiamiento" numFmtId="0">
      <sharedItems count="3">
        <s v="3 PRESTAMOS EXTERNOS"/>
        <s v="1 FONDO GENERAL"/>
        <s v="5 DONACIONES"/>
      </sharedItems>
    </cacheField>
    <cacheField name="Linea Trabajo" numFmtId="0">
      <sharedItems count="31">
        <s v="0102   ADMINISTRACIÓN GENERAL"/>
        <s v="0104   SECRETARÍA PARA ASUNTOS LEGISLATIVOS Y JURÍDICOS"/>
        <s v="0107   INNOVACIÓN TECNOLÓGICA E INFORMÁTICA"/>
        <s v="0202   CANAL 10 TELEVISIÓN EDUCATIVA Y CULTURAL"/>
        <s v="0301   ASUNTOS ESTRATÉGICOS"/>
        <s v="0103   UNIDAD FINANCIERA INSTITUCIONAL"/>
        <s v="0101   DIRECCIÓN SUPERIOR"/>
        <s v="0402   DIVISIÓN DE ASISTENCIA  ALIMENTARIA"/>
        <s v="0105   CONSEJO NACIONAL DE LA JUVENTUD"/>
        <s v="0203   RADIO NACIONAL DE EL SALVADOR"/>
        <s v="0201   SERVICIO DE COMUNICACIÓN  OFICIAL DE LA PRESIDENCIA"/>
        <s v="0401   INCLUSIÓN SOCIAL"/>
        <s v="0403   CIUDAD MUJER"/>
        <s v="0401   Dirección Superior y Apoyo Institucional"/>
        <s v="0105   Innovación Tecnológica e Informática"/>
        <s v="0404   Programa Ciudad Mujer"/>
        <s v="0403   División de Asistencia  Alimentaria"/>
        <s v="0402   Implementación de Políticas de Inclusión Social"/>
        <s v="1001   Dirección y Administración"/>
        <s v="5677   SEG PÚBLICA Y EFICIENCIA POLICIAL 011"/>
        <s v="0301   GOBERNABILIDAD"/>
        <s v="0402   IMPLEMENTAC DE POLÍTICA DE INCLUSIÓN SOC"/>
        <s v="0105   INNNOVACIÓN TECNOLÓGICA E INFORMÁTICA"/>
        <s v="0201   DIRECCION Y ADMINISTRACION"/>
        <s v="0302   SERVIC DE COMUNIC OFIC DE LA PRESIDENCIA"/>
        <s v="0303   RADIO NAC Y CANAL 10 TELEV EDUCAT Y CULT"/>
        <s v="1001   DIRECCIÓN Y ADMININISTRACIÓN"/>
        <s v="0406   REPARAC A VICTIMAS DE GRAVES VIOLAC A DH"/>
        <s v="0403   DIVISIÓN DE ASISTENCIA ALIMENTARIA"/>
        <s v="0701   SERVICIO DE COMUNICACION OFICIAL DE LA PRESIDENCIA"/>
        <s v="0201   DIRECCION Y ADMINISTRACIÓN"/>
      </sharedItems>
    </cacheField>
    <cacheField name="Código Objeto Presupuestario" numFmtId="0">
      <sharedItems/>
    </cacheField>
    <cacheField name="Objeto Presupuestario" numFmtId="0">
      <sharedItems/>
    </cacheField>
    <cacheField name="Año" numFmtId="164">
      <sharedItems containsSemiMixedTypes="0" containsString="0" containsNumber="1" containsInteger="1" minValue="2012" maxValue="2017" count="6">
        <n v="2012"/>
        <n v="2013"/>
        <n v="2014"/>
        <n v="2015"/>
        <n v="2016"/>
        <n v="2017"/>
      </sharedItems>
    </cacheField>
    <cacheField name="Monto programado o votado" numFmtId="165">
      <sharedItems containsSemiMixedTypes="0" containsString="0" containsNumber="1" minValue="0" maxValue="24470105"/>
    </cacheField>
    <cacheField name="Presupuesto Modificado" numFmtId="165">
      <sharedItems containsSemiMixedTypes="0" containsString="0" containsNumber="1" minValue="0" maxValue="27064049.949999999"/>
    </cacheField>
    <cacheField name="Monto Devengado" numFmtId="165">
      <sharedItems containsSemiMixedTypes="0" containsString="0" containsNumber="1" minValue="0" maxValue="2500191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7">
  <r>
    <n v="500"/>
    <s v="PRESIDENCIA DE LA REPUBLICA"/>
    <x v="0"/>
    <x v="0"/>
    <s v="54315"/>
    <s v="GASTOS RESERVADOS"/>
    <x v="0"/>
    <n v="0"/>
    <n v="10752157"/>
    <n v="10752157"/>
  </r>
  <r>
    <n v="500"/>
    <s v="PRESIDENCIA DE LA REPUBLICA"/>
    <x v="0"/>
    <x v="1"/>
    <s v="54315"/>
    <s v="GASTOS RESERVADOS"/>
    <x v="0"/>
    <n v="0"/>
    <n v="1020625"/>
    <n v="1020625"/>
  </r>
  <r>
    <n v="500"/>
    <s v="PRESIDENCIA DE LA REPUBLICA"/>
    <x v="1"/>
    <x v="2"/>
    <s v="54315"/>
    <s v="GASTOS RESERVADOS"/>
    <x v="0"/>
    <n v="0"/>
    <n v="1749678.06"/>
    <n v="1749678.06"/>
  </r>
  <r>
    <n v="500"/>
    <s v="PRESIDENCIA DE LA REPUBLICA"/>
    <x v="0"/>
    <x v="3"/>
    <s v="54315"/>
    <s v="GASTOS RESERVADOS"/>
    <x v="0"/>
    <n v="0"/>
    <n v="904925"/>
    <n v="904925"/>
  </r>
  <r>
    <n v="500"/>
    <s v="PRESIDENCIA DE LA REPUBLICA"/>
    <x v="0"/>
    <x v="4"/>
    <s v="54315"/>
    <s v="GASTOS RESERVADOS"/>
    <x v="0"/>
    <n v="0"/>
    <n v="4808060"/>
    <n v="4808060"/>
  </r>
  <r>
    <n v="500"/>
    <s v="PRESIDENCIA DE LA REPUBLICA"/>
    <x v="1"/>
    <x v="5"/>
    <s v="54315"/>
    <s v="GASTOS RESERVADOS"/>
    <x v="0"/>
    <n v="0"/>
    <n v="93865"/>
    <n v="93865"/>
  </r>
  <r>
    <n v="500"/>
    <s v="PRESIDENCIA DE LA REPUBLICA"/>
    <x v="1"/>
    <x v="6"/>
    <s v="54315"/>
    <s v="GASTOS RESERVADOS"/>
    <x v="0"/>
    <n v="21205270"/>
    <n v="21205270"/>
    <n v="21205270"/>
  </r>
  <r>
    <n v="500"/>
    <s v="PRESIDENCIA DE LA REPUBLICA"/>
    <x v="1"/>
    <x v="1"/>
    <s v="54315"/>
    <s v="GASTOS RESERVADOS"/>
    <x v="0"/>
    <n v="0"/>
    <n v="1040605.21"/>
    <n v="1040605.21"/>
  </r>
  <r>
    <n v="500"/>
    <s v="PRESIDENCIA DE LA REPUBLICA"/>
    <x v="0"/>
    <x v="7"/>
    <s v="54315"/>
    <s v="GASTOS RESERVADOS"/>
    <x v="0"/>
    <n v="0"/>
    <n v="3459434"/>
    <n v="3459434"/>
  </r>
  <r>
    <n v="500"/>
    <s v="PRESIDENCIA DE LA REPUBLICA"/>
    <x v="1"/>
    <x v="0"/>
    <s v="54315"/>
    <s v="GASTOS RESERVADOS"/>
    <x v="0"/>
    <n v="0"/>
    <n v="6667256.0700000003"/>
    <n v="6667256.0700000003"/>
  </r>
  <r>
    <n v="500"/>
    <s v="PRESIDENCIA DE LA REPUBLICA"/>
    <x v="0"/>
    <x v="8"/>
    <s v="54315"/>
    <s v="GASTOS RESERVADOS"/>
    <x v="0"/>
    <n v="0"/>
    <n v="2146855"/>
    <n v="2146855"/>
  </r>
  <r>
    <n v="500"/>
    <s v="PRESIDENCIA DE LA REPUBLICA"/>
    <x v="0"/>
    <x v="9"/>
    <s v="54315"/>
    <s v="GASTOS RESERVADOS"/>
    <x v="0"/>
    <n v="0"/>
    <n v="368800"/>
    <n v="368800"/>
  </r>
  <r>
    <n v="500"/>
    <s v="PRESIDENCIA DE LA REPUBLICA"/>
    <x v="0"/>
    <x v="10"/>
    <s v="54315"/>
    <s v="GASTOS RESERVADOS"/>
    <x v="0"/>
    <n v="0"/>
    <n v="732050"/>
    <n v="732050"/>
  </r>
  <r>
    <n v="500"/>
    <s v="PRESIDENCIA DE LA REPUBLICA"/>
    <x v="1"/>
    <x v="11"/>
    <s v="54315"/>
    <s v="GASTOS RESERVADOS"/>
    <x v="0"/>
    <n v="0"/>
    <n v="1645801.67"/>
    <n v="1645801.67"/>
  </r>
  <r>
    <n v="500"/>
    <s v="PRESIDENCIA DE LA REPUBLICA"/>
    <x v="2"/>
    <x v="0"/>
    <s v="54315"/>
    <s v="GASTOS RESERVADOS"/>
    <x v="0"/>
    <n v="0"/>
    <n v="4500000"/>
    <n v="4500000"/>
  </r>
  <r>
    <n v="500"/>
    <s v="PRESIDENCIA DE LA REPUBLICA"/>
    <x v="1"/>
    <x v="7"/>
    <s v="54315"/>
    <s v="GASTOS RESERVADOS"/>
    <x v="0"/>
    <n v="0"/>
    <n v="136038.41"/>
    <n v="136038.41"/>
  </r>
  <r>
    <n v="500"/>
    <s v="PRESIDENCIA DE LA REPUBLICA"/>
    <x v="1"/>
    <x v="10"/>
    <s v="54315"/>
    <s v="GASTOS RESERVADOS"/>
    <x v="0"/>
    <n v="0"/>
    <n v="8577045.3499999996"/>
    <n v="8577045.3499999996"/>
  </r>
  <r>
    <n v="500"/>
    <s v="PRESIDENCIA DE LA REPUBLICA"/>
    <x v="0"/>
    <x v="11"/>
    <s v="54315"/>
    <s v="GASTOS RESERVADOS"/>
    <x v="0"/>
    <n v="0"/>
    <n v="2474566"/>
    <n v="2474566"/>
  </r>
  <r>
    <n v="500"/>
    <s v="PRESIDENCIA DE LA REPUBLICA"/>
    <x v="1"/>
    <x v="12"/>
    <s v="54315"/>
    <s v="GASTOS RESERVADOS"/>
    <x v="0"/>
    <n v="0"/>
    <n v="1323244.6000000001"/>
    <n v="1323244.6000000001"/>
  </r>
  <r>
    <n v="500"/>
    <s v="PRESIDENCIA DE LA REPUBLICA"/>
    <x v="1"/>
    <x v="3"/>
    <s v="54315"/>
    <s v="GASTOS RESERVADOS"/>
    <x v="0"/>
    <n v="0"/>
    <n v="34315.440000000002"/>
    <n v="34315.440000000002"/>
  </r>
  <r>
    <n v="500"/>
    <s v="PRESIDENCIA DE LA REPUBLICA"/>
    <x v="0"/>
    <x v="12"/>
    <s v="54315"/>
    <s v="GASTOS RESERVADOS"/>
    <x v="0"/>
    <n v="0"/>
    <n v="500973"/>
    <n v="500973"/>
  </r>
  <r>
    <n v="500"/>
    <s v="PRESIDENCIA DE LA REPUBLICA"/>
    <x v="0"/>
    <x v="2"/>
    <s v="54315"/>
    <s v="GASTOS RESERVADOS"/>
    <x v="0"/>
    <n v="0"/>
    <n v="1164825"/>
    <n v="1164825"/>
  </r>
  <r>
    <n v="500"/>
    <s v="PRESIDENCIA DE LA REPUBLICA"/>
    <x v="1"/>
    <x v="4"/>
    <s v="54315"/>
    <s v="GASTOS RESERVADOS"/>
    <x v="0"/>
    <n v="0"/>
    <n v="698480.41"/>
    <n v="698480.41"/>
  </r>
  <r>
    <n v="500"/>
    <s v="PRESIDENCIA DE LA REPUBLICA"/>
    <x v="1"/>
    <x v="8"/>
    <s v="54315"/>
    <s v="GASTOS RESERVADOS"/>
    <x v="0"/>
    <n v="0"/>
    <n v="36959.69"/>
    <n v="36959.69"/>
  </r>
  <r>
    <n v="500"/>
    <s v="PRESIDENCIA DE LA REPUBLICA"/>
    <x v="1"/>
    <x v="1"/>
    <s v="54315"/>
    <s v="GASTOS RESERVADOS"/>
    <x v="1"/>
    <n v="0"/>
    <n v="2961162.07"/>
    <n v="2961162.07"/>
  </r>
  <r>
    <n v="500"/>
    <s v="PRESIDENCIA DE LA REPUBLICA"/>
    <x v="1"/>
    <x v="10"/>
    <s v="54315"/>
    <s v="GASTOS RESERVADOS"/>
    <x v="1"/>
    <n v="0"/>
    <n v="9756652.4800000004"/>
    <n v="9756652.4800000004"/>
  </r>
  <r>
    <n v="500"/>
    <s v="PRESIDENCIA DE LA REPUBLICA"/>
    <x v="1"/>
    <x v="13"/>
    <s v="54315"/>
    <s v="GASTOS RESERVADOS"/>
    <x v="1"/>
    <n v="0"/>
    <n v="5022566.13"/>
    <n v="5022566.13"/>
  </r>
  <r>
    <n v="500"/>
    <s v="PRESIDENCIA DE LA REPUBLICA"/>
    <x v="1"/>
    <x v="6"/>
    <s v="54315"/>
    <s v="GASTOS RESERVADOS"/>
    <x v="1"/>
    <n v="21205270"/>
    <n v="21207644.699999999"/>
    <n v="21207644.699999999"/>
  </r>
  <r>
    <n v="500"/>
    <s v="PRESIDENCIA DE LA REPUBLICA"/>
    <x v="1"/>
    <x v="0"/>
    <s v="54315"/>
    <s v="GASTOS RESERVADOS"/>
    <x v="1"/>
    <n v="0"/>
    <n v="13814682.220000001"/>
    <n v="13814682.220000001"/>
  </r>
  <r>
    <n v="500"/>
    <s v="PRESIDENCIA DE LA REPUBLICA"/>
    <x v="1"/>
    <x v="4"/>
    <s v="54315"/>
    <s v="GASTOS RESERVADOS"/>
    <x v="1"/>
    <n v="0"/>
    <n v="6680716.0599999996"/>
    <n v="6680716.0599999996"/>
  </r>
  <r>
    <n v="500"/>
    <s v="PRESIDENCIA DE LA REPUBLICA"/>
    <x v="1"/>
    <x v="14"/>
    <s v="54315"/>
    <s v="GASTOS RESERVADOS"/>
    <x v="1"/>
    <n v="0"/>
    <n v="3070603.91"/>
    <n v="3070603.91"/>
  </r>
  <r>
    <n v="500"/>
    <s v="PRESIDENCIA DE LA REPUBLICA"/>
    <x v="1"/>
    <x v="15"/>
    <s v="54315"/>
    <s v="GASTOS RESERVADOS"/>
    <x v="1"/>
    <n v="0"/>
    <n v="10709149.77"/>
    <n v="10709149.77"/>
  </r>
  <r>
    <n v="500"/>
    <s v="PRESIDENCIA DE LA REPUBLICA"/>
    <x v="1"/>
    <x v="3"/>
    <s v="54315"/>
    <s v="GASTOS RESERVADOS"/>
    <x v="1"/>
    <n v="0"/>
    <n v="239047.9"/>
    <n v="239047.9"/>
  </r>
  <r>
    <n v="500"/>
    <s v="PRESIDENCIA DE LA REPUBLICA"/>
    <x v="1"/>
    <x v="16"/>
    <s v="54315"/>
    <s v="GASTOS RESERVADOS"/>
    <x v="1"/>
    <n v="0"/>
    <n v="4256755.78"/>
    <n v="4256755.78"/>
  </r>
  <r>
    <n v="500"/>
    <s v="PRESIDENCIA DE LA REPUBLICA"/>
    <x v="1"/>
    <x v="17"/>
    <s v="54315"/>
    <s v="GASTOS RESERVADOS"/>
    <x v="1"/>
    <n v="0"/>
    <n v="3230820"/>
    <n v="3230820"/>
  </r>
  <r>
    <n v="500"/>
    <s v="PRESIDENCIA DE LA REPUBLICA"/>
    <x v="1"/>
    <x v="5"/>
    <s v="54315"/>
    <s v="GASTOS RESERVADOS"/>
    <x v="1"/>
    <n v="0"/>
    <n v="102095.31"/>
    <n v="102095.31"/>
  </r>
  <r>
    <n v="500"/>
    <s v="PRESIDENCIA DE LA REPUBLICA"/>
    <x v="1"/>
    <x v="18"/>
    <s v="54315"/>
    <s v="GASTOS RESERVADOS"/>
    <x v="1"/>
    <n v="0"/>
    <n v="619305.05000000005"/>
    <n v="619305.05000000005"/>
  </r>
  <r>
    <n v="500"/>
    <s v="PRESIDENCIA DE LA REPUBLICA"/>
    <x v="2"/>
    <x v="19"/>
    <s v="54315"/>
    <s v="GASTOS RESERVADOS"/>
    <x v="2"/>
    <n v="714480"/>
    <n v="1400000"/>
    <n v="824460.65"/>
  </r>
  <r>
    <n v="500"/>
    <s v="PRESIDENCIA DE LA REPUBLICA"/>
    <x v="1"/>
    <x v="10"/>
    <s v="54315"/>
    <s v="GASTOS RESERVADOS"/>
    <x v="2"/>
    <n v="0"/>
    <n v="8725069.8599999994"/>
    <n v="8725069.8599999994"/>
  </r>
  <r>
    <n v="500"/>
    <s v="PRESIDENCIA DE LA REPUBLICA"/>
    <x v="1"/>
    <x v="1"/>
    <s v="54315"/>
    <s v="GASTOS RESERVADOS"/>
    <x v="2"/>
    <n v="0"/>
    <n v="506617.87"/>
    <n v="506617.87"/>
  </r>
  <r>
    <n v="500"/>
    <s v="PRESIDENCIA DE LA REPUBLICA"/>
    <x v="1"/>
    <x v="4"/>
    <s v="54315"/>
    <s v="GASTOS RESERVADOS"/>
    <x v="2"/>
    <n v="0"/>
    <n v="1104660.26"/>
    <n v="1104660.26"/>
  </r>
  <r>
    <n v="500"/>
    <s v="PRESIDENCIA DE LA REPUBLICA"/>
    <x v="1"/>
    <x v="14"/>
    <s v="54315"/>
    <s v="GASTOS RESERVADOS"/>
    <x v="2"/>
    <n v="0"/>
    <n v="1859124.62"/>
    <n v="1859124.62"/>
  </r>
  <r>
    <n v="500"/>
    <s v="PRESIDENCIA DE LA REPUBLICA"/>
    <x v="1"/>
    <x v="6"/>
    <s v="54315"/>
    <s v="GASTOS RESERVADOS"/>
    <x v="2"/>
    <n v="19643510"/>
    <n v="21578115.690000001"/>
    <n v="21578115.690000001"/>
  </r>
  <r>
    <n v="500"/>
    <s v="PRESIDENCIA DE LA REPUBLICA"/>
    <x v="1"/>
    <x v="0"/>
    <s v="54315"/>
    <s v="GASTOS RESERVADOS"/>
    <x v="2"/>
    <n v="0"/>
    <n v="8702819.3399999999"/>
    <n v="8702819.3399999999"/>
  </r>
  <r>
    <n v="500"/>
    <s v="PRESIDENCIA DE LA REPUBLICA"/>
    <x v="1"/>
    <x v="13"/>
    <s v="54315"/>
    <s v="GASTOS RESERVADOS"/>
    <x v="2"/>
    <n v="0"/>
    <n v="433770.56"/>
    <n v="433770.56"/>
  </r>
  <r>
    <n v="500"/>
    <s v="PRESIDENCIA DE LA REPUBLICA"/>
    <x v="1"/>
    <x v="5"/>
    <s v="54315"/>
    <s v="GASTOS RESERVADOS"/>
    <x v="2"/>
    <n v="0"/>
    <n v="9288.6299999999992"/>
    <n v="9288.6299999999992"/>
  </r>
  <r>
    <n v="500"/>
    <s v="PRESIDENCIA DE LA REPUBLICA"/>
    <x v="1"/>
    <x v="0"/>
    <s v="54315"/>
    <s v="GASTOS RESERVADOS"/>
    <x v="3"/>
    <n v="0"/>
    <n v="9741158.8000000007"/>
    <n v="9741158.8000000007"/>
  </r>
  <r>
    <n v="500"/>
    <s v="PRESIDENCIA DE LA REPUBLICA"/>
    <x v="1"/>
    <x v="20"/>
    <s v="54315"/>
    <s v="GASTOS RESERVADOS"/>
    <x v="3"/>
    <n v="0"/>
    <n v="4707778.79"/>
    <n v="4707778.79"/>
  </r>
  <r>
    <n v="500"/>
    <s v="PRESIDENCIA DE LA REPUBLICA"/>
    <x v="1"/>
    <x v="21"/>
    <s v="54315"/>
    <s v="GASTOS RESERVADOS"/>
    <x v="3"/>
    <n v="0"/>
    <n v="457125.6"/>
    <n v="457125.6"/>
  </r>
  <r>
    <n v="500"/>
    <s v="PRESIDENCIA DE LA REPUBLICA"/>
    <x v="2"/>
    <x v="19"/>
    <s v="54315"/>
    <s v="GASTOS RESERVADOS"/>
    <x v="3"/>
    <n v="803135.31"/>
    <n v="1003135.31"/>
    <n v="1779349.09"/>
  </r>
  <r>
    <n v="500"/>
    <s v="PRESIDENCIA DE LA REPUBLICA"/>
    <x v="1"/>
    <x v="6"/>
    <s v="54315"/>
    <s v="GASTOS RESERVADOS"/>
    <x v="3"/>
    <n v="21470220"/>
    <n v="20103156.030000001"/>
    <n v="20103156.030000001"/>
  </r>
  <r>
    <n v="500"/>
    <s v="PRESIDENCIA DE LA REPUBLICA"/>
    <x v="1"/>
    <x v="22"/>
    <s v="54315"/>
    <s v="GASTOS RESERVADOS"/>
    <x v="3"/>
    <n v="0"/>
    <n v="1806218.02"/>
    <n v="1806218.02"/>
  </r>
  <r>
    <n v="500"/>
    <s v="PRESIDENCIA DE LA REPUBLICA"/>
    <x v="1"/>
    <x v="23"/>
    <s v="54315"/>
    <s v="GASTOS RESERVADOS"/>
    <x v="3"/>
    <n v="0"/>
    <n v="659537"/>
    <n v="659537"/>
  </r>
  <r>
    <n v="500"/>
    <s v="PRESIDENCIA DE LA REPUBLICA"/>
    <x v="1"/>
    <x v="24"/>
    <s v="54315"/>
    <s v="GASTOS RESERVADOS"/>
    <x v="3"/>
    <n v="0"/>
    <n v="7973342.1699999999"/>
    <n v="7973342.1699999999"/>
  </r>
  <r>
    <n v="500"/>
    <s v="PRESIDENCIA DE LA REPUBLICA"/>
    <x v="1"/>
    <x v="25"/>
    <s v="54315"/>
    <s v="GASTOS RESERVADOS"/>
    <x v="3"/>
    <n v="0"/>
    <n v="20859.48"/>
    <n v="20859.48"/>
  </r>
  <r>
    <n v="500"/>
    <s v="PRESIDENCIA DE LA REPUBLICA"/>
    <x v="1"/>
    <x v="5"/>
    <s v="54315"/>
    <s v="GASTOS RESERVADOS"/>
    <x v="3"/>
    <n v="0"/>
    <n v="24944.59"/>
    <n v="24944.59"/>
  </r>
  <r>
    <n v="500"/>
    <s v="PRESIDENCIA DE LA REPUBLICA"/>
    <x v="1"/>
    <x v="26"/>
    <s v="54315"/>
    <s v="GASTOS RESERVADOS"/>
    <x v="3"/>
    <n v="0"/>
    <n v="42226.79"/>
    <n v="42226.79"/>
  </r>
  <r>
    <n v="500"/>
    <s v="PRESIDENCIA DE LA REPUBLICA"/>
    <x v="1"/>
    <x v="1"/>
    <s v="54315"/>
    <s v="GASTOS RESERVADOS"/>
    <x v="3"/>
    <n v="0"/>
    <n v="1965725.97"/>
    <n v="1965725.97"/>
  </r>
  <r>
    <n v="500"/>
    <s v="PRESIDENCIA DE LA REPUBLICA"/>
    <x v="1"/>
    <x v="27"/>
    <s v="54315"/>
    <s v="GASTOS RESERVADOS"/>
    <x v="3"/>
    <n v="0"/>
    <n v="27075"/>
    <n v="27075"/>
  </r>
  <r>
    <n v="500"/>
    <s v="PRESIDENCIA DE LA REPUBLICA"/>
    <x v="1"/>
    <x v="15"/>
    <s v="54315"/>
    <s v="GASTOS RESERVADOS"/>
    <x v="3"/>
    <n v="0"/>
    <n v="409297.28"/>
    <n v="409297.28"/>
  </r>
  <r>
    <n v="500"/>
    <s v="PRESIDENCIA DE LA REPUBLICA"/>
    <x v="1"/>
    <x v="13"/>
    <s v="54315"/>
    <s v="GASTOS RESERVADOS"/>
    <x v="3"/>
    <n v="0"/>
    <n v="552199.76"/>
    <n v="552199.76"/>
  </r>
  <r>
    <n v="500"/>
    <s v="PRESIDENCIA DE LA REPUBLICA"/>
    <x v="0"/>
    <x v="0"/>
    <s v="54315"/>
    <s v="GASTOS RESERVADOS"/>
    <x v="3"/>
    <n v="0"/>
    <n v="4000000"/>
    <n v="4000000"/>
  </r>
  <r>
    <n v="500"/>
    <s v="PRESIDENCIA DE LA REPUBLICA"/>
    <x v="1"/>
    <x v="28"/>
    <s v="54315"/>
    <s v="GASTOS RESERVADOS"/>
    <x v="3"/>
    <n v="0"/>
    <n v="25676.52"/>
    <n v="25676.52"/>
  </r>
  <r>
    <n v="500"/>
    <s v="PRESIDENCIA DE LA REPUBLICA"/>
    <x v="1"/>
    <x v="6"/>
    <s v="54315"/>
    <s v="GASTOS RESERVADOS"/>
    <x v="4"/>
    <n v="24470105"/>
    <n v="27064049.949999999"/>
    <n v="23109070.620000001"/>
  </r>
  <r>
    <n v="500"/>
    <s v="PRESIDENCIA DE LA REPUBLICA"/>
    <x v="1"/>
    <x v="29"/>
    <s v="54315"/>
    <s v="GASTOS RESERVADOS"/>
    <x v="4"/>
    <n v="0"/>
    <n v="4100000"/>
    <n v="4100000"/>
  </r>
  <r>
    <n v="500"/>
    <s v="PRESIDENCIA DE LA REPUBLICA"/>
    <x v="1"/>
    <x v="20"/>
    <s v="54315"/>
    <s v="GASTOS RESERVADOS"/>
    <x v="4"/>
    <n v="0"/>
    <n v="2988120"/>
    <n v="2988120"/>
  </r>
  <r>
    <n v="500"/>
    <s v="PRESIDENCIA DE LA REPUBLICA"/>
    <x v="1"/>
    <x v="23"/>
    <s v="54315"/>
    <s v="GASTOS RESERVADOS"/>
    <x v="4"/>
    <n v="0"/>
    <n v="29015"/>
    <n v="29015"/>
  </r>
  <r>
    <n v="500"/>
    <s v="PRESIDENCIA DE LA REPUBLICA"/>
    <x v="2"/>
    <x v="19"/>
    <s v="54315"/>
    <s v="GASTOS RESERVADOS"/>
    <x v="4"/>
    <n v="550000"/>
    <n v="550000"/>
    <n v="800000"/>
  </r>
  <r>
    <n v="500"/>
    <s v="PRESIDENCIA DE LA REPUBLICA"/>
    <x v="1"/>
    <x v="1"/>
    <s v="54315"/>
    <s v="GASTOS RESERVADOS"/>
    <x v="4"/>
    <n v="0"/>
    <n v="1478510"/>
    <n v="1478510"/>
  </r>
  <r>
    <n v="500"/>
    <s v="PRESIDENCIA DE LA REPUBLICA"/>
    <x v="1"/>
    <x v="22"/>
    <s v="54315"/>
    <s v="GASTOS RESERVADOS"/>
    <x v="4"/>
    <n v="0"/>
    <n v="1290985"/>
    <n v="1290985"/>
  </r>
  <r>
    <n v="500"/>
    <s v="PRESIDENCIA DE LA REPUBLICA"/>
    <x v="1"/>
    <x v="20"/>
    <s v="54315"/>
    <s v="GASTOS RESERVADOS"/>
    <x v="5"/>
    <n v="2976653.29"/>
    <n v="2642310"/>
    <n v="2642310"/>
  </r>
  <r>
    <n v="500"/>
    <s v="PRESIDENCIA DE LA REPUBLICA"/>
    <x v="1"/>
    <x v="29"/>
    <s v="54315"/>
    <s v="GASTOS RESERVADOS"/>
    <x v="5"/>
    <n v="4064038.45"/>
    <n v="1712000"/>
    <n v="1712000"/>
  </r>
  <r>
    <n v="500"/>
    <s v="PRESIDENCIA DE LA REPUBLICA"/>
    <x v="1"/>
    <x v="30"/>
    <s v="54315"/>
    <s v="GASTOS RESERVADOS"/>
    <x v="5"/>
    <n v="29015"/>
    <n v="0"/>
    <n v="0"/>
  </r>
  <r>
    <n v="500"/>
    <s v="PRESIDENCIA DE LA REPUBLICA"/>
    <x v="2"/>
    <x v="19"/>
    <s v="54315"/>
    <s v="GASTOS RESERVADOS"/>
    <x v="5"/>
    <n v="0"/>
    <n v="0"/>
    <n v="450000"/>
  </r>
  <r>
    <n v="500"/>
    <s v="PRESIDENCIA DE LA REPUBLICA"/>
    <x v="1"/>
    <x v="6"/>
    <s v="54315"/>
    <s v="GASTOS RESERVADOS"/>
    <x v="5"/>
    <n v="24469260"/>
    <n v="25001910"/>
    <n v="25001910"/>
  </r>
  <r>
    <n v="500"/>
    <s v="PRESIDENCIA DE LA REPUBLICA"/>
    <x v="1"/>
    <x v="0"/>
    <s v="54315"/>
    <s v="GASTOS RESERVADOS"/>
    <x v="5"/>
    <n v="0"/>
    <n v="1675410"/>
    <n v="1675410"/>
  </r>
  <r>
    <n v="500"/>
    <s v="PRESIDENCIA DE LA REPUBLICA"/>
    <x v="1"/>
    <x v="1"/>
    <s v="54315"/>
    <s v="GASTOS RESERVADOS"/>
    <x v="5"/>
    <n v="559320.5"/>
    <n v="500000"/>
    <n v="5000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laDinámica1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A10" firstHeaderRow="1" firstDataRow="1" firstDataCol="1"/>
  <pivotFields count="10">
    <pivotField numFmtId="164" showAll="0"/>
    <pivotField showAll="0"/>
    <pivotField showAll="0">
      <items count="4">
        <item x="1"/>
        <item x="0"/>
        <item x="2"/>
        <item t="default"/>
      </items>
    </pivotField>
    <pivotField showAll="0">
      <items count="32">
        <item x="6"/>
        <item x="0"/>
        <item x="5"/>
        <item x="1"/>
        <item x="8"/>
        <item x="22"/>
        <item x="14"/>
        <item x="2"/>
        <item x="23"/>
        <item x="30"/>
        <item x="10"/>
        <item x="3"/>
        <item x="9"/>
        <item x="4"/>
        <item x="20"/>
        <item x="24"/>
        <item x="25"/>
        <item x="13"/>
        <item x="11"/>
        <item x="7"/>
        <item x="21"/>
        <item x="17"/>
        <item x="12"/>
        <item x="16"/>
        <item x="28"/>
        <item x="15"/>
        <item x="27"/>
        <item x="29"/>
        <item x="26"/>
        <item x="18"/>
        <item x="19"/>
        <item t="default"/>
      </items>
    </pivotField>
    <pivotField showAll="0"/>
    <pivotField showAll="0"/>
    <pivotField axis="axisRow" numFmtId="164" showAll="0">
      <items count="7">
        <item x="0"/>
        <item x="1"/>
        <item x="2"/>
        <item x="3"/>
        <item x="4"/>
        <item x="5"/>
        <item t="default"/>
      </items>
    </pivotField>
    <pivotField numFmtId="165" showAll="0"/>
    <pivotField numFmtId="165" showAll="0"/>
    <pivotField numFmtId="165" showAll="0"/>
  </pivotFields>
  <rowFields count="1">
    <field x="6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A10"/>
  <sheetViews>
    <sheetView showGridLines="0" workbookViewId="0">
      <selection activeCell="G15" sqref="G15"/>
    </sheetView>
  </sheetViews>
  <sheetFormatPr baseColWidth="10" defaultRowHeight="15" x14ac:dyDescent="0.25"/>
  <cols>
    <col min="1" max="1" width="17.5703125" customWidth="1"/>
    <col min="2" max="2" width="9.85546875" customWidth="1"/>
  </cols>
  <sheetData>
    <row r="3" spans="1:1" x14ac:dyDescent="0.25">
      <c r="A3" s="5" t="s">
        <v>57</v>
      </c>
    </row>
    <row r="4" spans="1:1" x14ac:dyDescent="0.25">
      <c r="A4" s="6">
        <v>2012</v>
      </c>
    </row>
    <row r="5" spans="1:1" x14ac:dyDescent="0.25">
      <c r="A5" s="6">
        <v>2013</v>
      </c>
    </row>
    <row r="6" spans="1:1" x14ac:dyDescent="0.25">
      <c r="A6" s="6">
        <v>2014</v>
      </c>
    </row>
    <row r="7" spans="1:1" x14ac:dyDescent="0.25">
      <c r="A7" s="6">
        <v>2015</v>
      </c>
    </row>
    <row r="8" spans="1:1" x14ac:dyDescent="0.25">
      <c r="A8" s="6">
        <v>2016</v>
      </c>
    </row>
    <row r="9" spans="1:1" x14ac:dyDescent="0.25">
      <c r="A9" s="6">
        <v>2017</v>
      </c>
    </row>
    <row r="10" spans="1:1" x14ac:dyDescent="0.25">
      <c r="A10" s="6" t="s">
        <v>58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78"/>
  <sheetViews>
    <sheetView topLeftCell="C1" workbookViewId="0">
      <selection activeCell="J4" sqref="J4"/>
    </sheetView>
  </sheetViews>
  <sheetFormatPr baseColWidth="10" defaultRowHeight="15" x14ac:dyDescent="0.25"/>
  <cols>
    <col min="2" max="2" width="28.5703125" customWidth="1"/>
    <col min="3" max="3" width="26.5703125" customWidth="1"/>
    <col min="4" max="4" width="53.5703125" customWidth="1"/>
    <col min="5" max="5" width="14" customWidth="1"/>
    <col min="6" max="6" width="24.7109375" customWidth="1"/>
    <col min="8" max="8" width="15.28515625" customWidth="1"/>
    <col min="9" max="9" width="13.140625" customWidth="1"/>
    <col min="10" max="10" width="14.42578125" customWidth="1"/>
  </cols>
  <sheetData>
    <row r="1" spans="1:10" ht="32.25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5.75" thickBot="1" x14ac:dyDescent="0.3">
      <c r="A2" s="2">
        <v>500</v>
      </c>
      <c r="B2" s="3" t="s">
        <v>10</v>
      </c>
      <c r="C2" s="3" t="s">
        <v>11</v>
      </c>
      <c r="D2" s="3" t="s">
        <v>12</v>
      </c>
      <c r="E2" s="3" t="s">
        <v>13</v>
      </c>
      <c r="F2" s="3" t="s">
        <v>14</v>
      </c>
      <c r="G2" s="2">
        <v>2012</v>
      </c>
      <c r="H2" s="4">
        <v>0</v>
      </c>
      <c r="I2" s="4">
        <v>10752157</v>
      </c>
      <c r="J2" s="4">
        <v>10752157</v>
      </c>
    </row>
    <row r="3" spans="1:10" ht="15.75" thickBot="1" x14ac:dyDescent="0.3">
      <c r="A3" s="2">
        <v>500</v>
      </c>
      <c r="B3" s="3" t="s">
        <v>10</v>
      </c>
      <c r="C3" s="3" t="s">
        <v>11</v>
      </c>
      <c r="D3" s="3" t="s">
        <v>15</v>
      </c>
      <c r="E3" s="3" t="s">
        <v>13</v>
      </c>
      <c r="F3" s="3" t="s">
        <v>14</v>
      </c>
      <c r="G3" s="2">
        <v>2012</v>
      </c>
      <c r="H3" s="4">
        <v>0</v>
      </c>
      <c r="I3" s="4">
        <v>1020625</v>
      </c>
      <c r="J3" s="4">
        <v>1020625</v>
      </c>
    </row>
    <row r="4" spans="1:10" ht="15.75" thickBot="1" x14ac:dyDescent="0.3">
      <c r="A4" s="2">
        <v>500</v>
      </c>
      <c r="B4" s="3" t="s">
        <v>10</v>
      </c>
      <c r="C4" s="3" t="s">
        <v>16</v>
      </c>
      <c r="D4" s="3" t="s">
        <v>17</v>
      </c>
      <c r="E4" s="3" t="s">
        <v>13</v>
      </c>
      <c r="F4" s="3" t="s">
        <v>14</v>
      </c>
      <c r="G4" s="2">
        <v>2012</v>
      </c>
      <c r="H4" s="4">
        <v>0</v>
      </c>
      <c r="I4" s="4">
        <v>1749678.06</v>
      </c>
      <c r="J4" s="4">
        <v>1749678.06</v>
      </c>
    </row>
    <row r="5" spans="1:10" ht="15.75" thickBot="1" x14ac:dyDescent="0.3">
      <c r="A5" s="2">
        <v>500</v>
      </c>
      <c r="B5" s="3" t="s">
        <v>10</v>
      </c>
      <c r="C5" s="3" t="s">
        <v>11</v>
      </c>
      <c r="D5" s="3" t="s">
        <v>18</v>
      </c>
      <c r="E5" s="3" t="s">
        <v>13</v>
      </c>
      <c r="F5" s="3" t="s">
        <v>14</v>
      </c>
      <c r="G5" s="2">
        <v>2012</v>
      </c>
      <c r="H5" s="4">
        <v>0</v>
      </c>
      <c r="I5" s="4">
        <v>904925</v>
      </c>
      <c r="J5" s="4">
        <v>904925</v>
      </c>
    </row>
    <row r="6" spans="1:10" ht="15.75" thickBot="1" x14ac:dyDescent="0.3">
      <c r="A6" s="2">
        <v>500</v>
      </c>
      <c r="B6" s="3" t="s">
        <v>10</v>
      </c>
      <c r="C6" s="3" t="s">
        <v>11</v>
      </c>
      <c r="D6" s="3" t="s">
        <v>19</v>
      </c>
      <c r="E6" s="3" t="s">
        <v>13</v>
      </c>
      <c r="F6" s="3" t="s">
        <v>14</v>
      </c>
      <c r="G6" s="2">
        <v>2012</v>
      </c>
      <c r="H6" s="4">
        <v>0</v>
      </c>
      <c r="I6" s="4">
        <v>4808060</v>
      </c>
      <c r="J6" s="4">
        <v>4808060</v>
      </c>
    </row>
    <row r="7" spans="1:10" ht="15.75" thickBot="1" x14ac:dyDescent="0.3">
      <c r="A7" s="2">
        <v>500</v>
      </c>
      <c r="B7" s="3" t="s">
        <v>10</v>
      </c>
      <c r="C7" s="3" t="s">
        <v>16</v>
      </c>
      <c r="D7" s="3" t="s">
        <v>20</v>
      </c>
      <c r="E7" s="3" t="s">
        <v>13</v>
      </c>
      <c r="F7" s="3" t="s">
        <v>14</v>
      </c>
      <c r="G7" s="2">
        <v>2012</v>
      </c>
      <c r="H7" s="4">
        <v>0</v>
      </c>
      <c r="I7" s="4">
        <v>93865</v>
      </c>
      <c r="J7" s="4">
        <v>93865</v>
      </c>
    </row>
    <row r="8" spans="1:10" ht="15.75" thickBot="1" x14ac:dyDescent="0.3">
      <c r="A8" s="2">
        <v>500</v>
      </c>
      <c r="B8" s="3" t="s">
        <v>10</v>
      </c>
      <c r="C8" s="3" t="s">
        <v>16</v>
      </c>
      <c r="D8" s="3" t="s">
        <v>21</v>
      </c>
      <c r="E8" s="3" t="s">
        <v>13</v>
      </c>
      <c r="F8" s="3" t="s">
        <v>14</v>
      </c>
      <c r="G8" s="2">
        <v>2012</v>
      </c>
      <c r="H8" s="4">
        <v>21205270</v>
      </c>
      <c r="I8" s="4">
        <v>21205270</v>
      </c>
      <c r="J8" s="4">
        <v>21205270</v>
      </c>
    </row>
    <row r="9" spans="1:10" ht="15.75" thickBot="1" x14ac:dyDescent="0.3">
      <c r="A9" s="2">
        <v>500</v>
      </c>
      <c r="B9" s="3" t="s">
        <v>10</v>
      </c>
      <c r="C9" s="3" t="s">
        <v>16</v>
      </c>
      <c r="D9" s="3" t="s">
        <v>15</v>
      </c>
      <c r="E9" s="3" t="s">
        <v>13</v>
      </c>
      <c r="F9" s="3" t="s">
        <v>14</v>
      </c>
      <c r="G9" s="2">
        <v>2012</v>
      </c>
      <c r="H9" s="4">
        <v>0</v>
      </c>
      <c r="I9" s="4">
        <v>1040605.21</v>
      </c>
      <c r="J9" s="4">
        <v>1040605.21</v>
      </c>
    </row>
    <row r="10" spans="1:10" ht="15.75" thickBot="1" x14ac:dyDescent="0.3">
      <c r="A10" s="2">
        <v>500</v>
      </c>
      <c r="B10" s="3" t="s">
        <v>10</v>
      </c>
      <c r="C10" s="3" t="s">
        <v>11</v>
      </c>
      <c r="D10" s="3" t="s">
        <v>22</v>
      </c>
      <c r="E10" s="3" t="s">
        <v>13</v>
      </c>
      <c r="F10" s="3" t="s">
        <v>14</v>
      </c>
      <c r="G10" s="2">
        <v>2012</v>
      </c>
      <c r="H10" s="4">
        <v>0</v>
      </c>
      <c r="I10" s="4">
        <v>3459434</v>
      </c>
      <c r="J10" s="4">
        <v>3459434</v>
      </c>
    </row>
    <row r="11" spans="1:10" ht="15.75" thickBot="1" x14ac:dyDescent="0.3">
      <c r="A11" s="2">
        <v>500</v>
      </c>
      <c r="B11" s="3" t="s">
        <v>10</v>
      </c>
      <c r="C11" s="3" t="s">
        <v>16</v>
      </c>
      <c r="D11" s="3" t="s">
        <v>12</v>
      </c>
      <c r="E11" s="3" t="s">
        <v>13</v>
      </c>
      <c r="F11" s="3" t="s">
        <v>14</v>
      </c>
      <c r="G11" s="2">
        <v>2012</v>
      </c>
      <c r="H11" s="4">
        <v>0</v>
      </c>
      <c r="I11" s="4">
        <v>6667256.0700000003</v>
      </c>
      <c r="J11" s="4">
        <v>6667256.0700000003</v>
      </c>
    </row>
    <row r="12" spans="1:10" ht="15.75" thickBot="1" x14ac:dyDescent="0.3">
      <c r="A12" s="2">
        <v>500</v>
      </c>
      <c r="B12" s="3" t="s">
        <v>10</v>
      </c>
      <c r="C12" s="3" t="s">
        <v>11</v>
      </c>
      <c r="D12" s="3" t="s">
        <v>23</v>
      </c>
      <c r="E12" s="3" t="s">
        <v>13</v>
      </c>
      <c r="F12" s="3" t="s">
        <v>14</v>
      </c>
      <c r="G12" s="2">
        <v>2012</v>
      </c>
      <c r="H12" s="4">
        <v>0</v>
      </c>
      <c r="I12" s="4">
        <v>2146855</v>
      </c>
      <c r="J12" s="4">
        <v>2146855</v>
      </c>
    </row>
    <row r="13" spans="1:10" ht="15.75" thickBot="1" x14ac:dyDescent="0.3">
      <c r="A13" s="2">
        <v>500</v>
      </c>
      <c r="B13" s="3" t="s">
        <v>10</v>
      </c>
      <c r="C13" s="3" t="s">
        <v>11</v>
      </c>
      <c r="D13" s="3" t="s">
        <v>24</v>
      </c>
      <c r="E13" s="3" t="s">
        <v>13</v>
      </c>
      <c r="F13" s="3" t="s">
        <v>14</v>
      </c>
      <c r="G13" s="2">
        <v>2012</v>
      </c>
      <c r="H13" s="4">
        <v>0</v>
      </c>
      <c r="I13" s="4">
        <v>368800</v>
      </c>
      <c r="J13" s="4">
        <v>368800</v>
      </c>
    </row>
    <row r="14" spans="1:10" ht="15.75" thickBot="1" x14ac:dyDescent="0.3">
      <c r="A14" s="2">
        <v>500</v>
      </c>
      <c r="B14" s="3" t="s">
        <v>10</v>
      </c>
      <c r="C14" s="3" t="s">
        <v>11</v>
      </c>
      <c r="D14" s="3" t="s">
        <v>25</v>
      </c>
      <c r="E14" s="3" t="s">
        <v>13</v>
      </c>
      <c r="F14" s="3" t="s">
        <v>14</v>
      </c>
      <c r="G14" s="2">
        <v>2012</v>
      </c>
      <c r="H14" s="4">
        <v>0</v>
      </c>
      <c r="I14" s="4">
        <v>732050</v>
      </c>
      <c r="J14" s="4">
        <v>732050</v>
      </c>
    </row>
    <row r="15" spans="1:10" ht="15.75" thickBot="1" x14ac:dyDescent="0.3">
      <c r="A15" s="2">
        <v>500</v>
      </c>
      <c r="B15" s="3" t="s">
        <v>10</v>
      </c>
      <c r="C15" s="3" t="s">
        <v>16</v>
      </c>
      <c r="D15" s="3" t="s">
        <v>26</v>
      </c>
      <c r="E15" s="3" t="s">
        <v>13</v>
      </c>
      <c r="F15" s="3" t="s">
        <v>14</v>
      </c>
      <c r="G15" s="2">
        <v>2012</v>
      </c>
      <c r="H15" s="4">
        <v>0</v>
      </c>
      <c r="I15" s="4">
        <v>1645801.67</v>
      </c>
      <c r="J15" s="4">
        <v>1645801.67</v>
      </c>
    </row>
    <row r="16" spans="1:10" ht="15.75" thickBot="1" x14ac:dyDescent="0.3">
      <c r="A16" s="2">
        <v>500</v>
      </c>
      <c r="B16" s="3" t="s">
        <v>10</v>
      </c>
      <c r="C16" s="3" t="s">
        <v>27</v>
      </c>
      <c r="D16" s="3" t="s">
        <v>12</v>
      </c>
      <c r="E16" s="3" t="s">
        <v>13</v>
      </c>
      <c r="F16" s="3" t="s">
        <v>14</v>
      </c>
      <c r="G16" s="2">
        <v>2012</v>
      </c>
      <c r="H16" s="4">
        <v>0</v>
      </c>
      <c r="I16" s="4">
        <v>4500000</v>
      </c>
      <c r="J16" s="4">
        <v>4500000</v>
      </c>
    </row>
    <row r="17" spans="1:10" ht="15.75" thickBot="1" x14ac:dyDescent="0.3">
      <c r="A17" s="2">
        <v>500</v>
      </c>
      <c r="B17" s="3" t="s">
        <v>10</v>
      </c>
      <c r="C17" s="3" t="s">
        <v>16</v>
      </c>
      <c r="D17" s="3" t="s">
        <v>22</v>
      </c>
      <c r="E17" s="3" t="s">
        <v>13</v>
      </c>
      <c r="F17" s="3" t="s">
        <v>14</v>
      </c>
      <c r="G17" s="2">
        <v>2012</v>
      </c>
      <c r="H17" s="4">
        <v>0</v>
      </c>
      <c r="I17" s="4">
        <v>136038.41</v>
      </c>
      <c r="J17" s="4">
        <v>136038.41</v>
      </c>
    </row>
    <row r="18" spans="1:10" ht="15.75" thickBot="1" x14ac:dyDescent="0.3">
      <c r="A18" s="2">
        <v>500</v>
      </c>
      <c r="B18" s="3" t="s">
        <v>10</v>
      </c>
      <c r="C18" s="3" t="s">
        <v>16</v>
      </c>
      <c r="D18" s="3" t="s">
        <v>25</v>
      </c>
      <c r="E18" s="3" t="s">
        <v>13</v>
      </c>
      <c r="F18" s="3" t="s">
        <v>14</v>
      </c>
      <c r="G18" s="2">
        <v>2012</v>
      </c>
      <c r="H18" s="4">
        <v>0</v>
      </c>
      <c r="I18" s="4">
        <v>8577045.3499999996</v>
      </c>
      <c r="J18" s="4">
        <v>8577045.3499999996</v>
      </c>
    </row>
    <row r="19" spans="1:10" ht="15.75" thickBot="1" x14ac:dyDescent="0.3">
      <c r="A19" s="2">
        <v>500</v>
      </c>
      <c r="B19" s="3" t="s">
        <v>10</v>
      </c>
      <c r="C19" s="3" t="s">
        <v>11</v>
      </c>
      <c r="D19" s="3" t="s">
        <v>26</v>
      </c>
      <c r="E19" s="3" t="s">
        <v>13</v>
      </c>
      <c r="F19" s="3" t="s">
        <v>14</v>
      </c>
      <c r="G19" s="2">
        <v>2012</v>
      </c>
      <c r="H19" s="4">
        <v>0</v>
      </c>
      <c r="I19" s="4">
        <v>2474566</v>
      </c>
      <c r="J19" s="4">
        <v>2474566</v>
      </c>
    </row>
    <row r="20" spans="1:10" ht="15.75" thickBot="1" x14ac:dyDescent="0.3">
      <c r="A20" s="2">
        <v>500</v>
      </c>
      <c r="B20" s="3" t="s">
        <v>10</v>
      </c>
      <c r="C20" s="3" t="s">
        <v>16</v>
      </c>
      <c r="D20" s="3" t="s">
        <v>28</v>
      </c>
      <c r="E20" s="3" t="s">
        <v>13</v>
      </c>
      <c r="F20" s="3" t="s">
        <v>14</v>
      </c>
      <c r="G20" s="2">
        <v>2012</v>
      </c>
      <c r="H20" s="4">
        <v>0</v>
      </c>
      <c r="I20" s="4">
        <v>1323244.6000000001</v>
      </c>
      <c r="J20" s="4">
        <v>1323244.6000000001</v>
      </c>
    </row>
    <row r="21" spans="1:10" ht="15.75" thickBot="1" x14ac:dyDescent="0.3">
      <c r="A21" s="2">
        <v>500</v>
      </c>
      <c r="B21" s="3" t="s">
        <v>10</v>
      </c>
      <c r="C21" s="3" t="s">
        <v>16</v>
      </c>
      <c r="D21" s="3" t="s">
        <v>18</v>
      </c>
      <c r="E21" s="3" t="s">
        <v>13</v>
      </c>
      <c r="F21" s="3" t="s">
        <v>14</v>
      </c>
      <c r="G21" s="2">
        <v>2012</v>
      </c>
      <c r="H21" s="4">
        <v>0</v>
      </c>
      <c r="I21" s="4">
        <v>34315.440000000002</v>
      </c>
      <c r="J21" s="4">
        <v>34315.440000000002</v>
      </c>
    </row>
    <row r="22" spans="1:10" ht="15.75" thickBot="1" x14ac:dyDescent="0.3">
      <c r="A22" s="2">
        <v>500</v>
      </c>
      <c r="B22" s="3" t="s">
        <v>10</v>
      </c>
      <c r="C22" s="3" t="s">
        <v>11</v>
      </c>
      <c r="D22" s="3" t="s">
        <v>28</v>
      </c>
      <c r="E22" s="3" t="s">
        <v>13</v>
      </c>
      <c r="F22" s="3" t="s">
        <v>14</v>
      </c>
      <c r="G22" s="2">
        <v>2012</v>
      </c>
      <c r="H22" s="4">
        <v>0</v>
      </c>
      <c r="I22" s="4">
        <v>500973</v>
      </c>
      <c r="J22" s="4">
        <v>500973</v>
      </c>
    </row>
    <row r="23" spans="1:10" ht="15.75" thickBot="1" x14ac:dyDescent="0.3">
      <c r="A23" s="2">
        <v>500</v>
      </c>
      <c r="B23" s="3" t="s">
        <v>10</v>
      </c>
      <c r="C23" s="3" t="s">
        <v>11</v>
      </c>
      <c r="D23" s="3" t="s">
        <v>17</v>
      </c>
      <c r="E23" s="3" t="s">
        <v>13</v>
      </c>
      <c r="F23" s="3" t="s">
        <v>14</v>
      </c>
      <c r="G23" s="2">
        <v>2012</v>
      </c>
      <c r="H23" s="4">
        <v>0</v>
      </c>
      <c r="I23" s="4">
        <v>1164825</v>
      </c>
      <c r="J23" s="4">
        <v>1164825</v>
      </c>
    </row>
    <row r="24" spans="1:10" ht="15.75" thickBot="1" x14ac:dyDescent="0.3">
      <c r="A24" s="2">
        <v>500</v>
      </c>
      <c r="B24" s="3" t="s">
        <v>10</v>
      </c>
      <c r="C24" s="3" t="s">
        <v>16</v>
      </c>
      <c r="D24" s="3" t="s">
        <v>19</v>
      </c>
      <c r="E24" s="3" t="s">
        <v>13</v>
      </c>
      <c r="F24" s="3" t="s">
        <v>14</v>
      </c>
      <c r="G24" s="2">
        <v>2012</v>
      </c>
      <c r="H24" s="4">
        <v>0</v>
      </c>
      <c r="I24" s="4">
        <v>698480.41</v>
      </c>
      <c r="J24" s="4">
        <v>698480.41</v>
      </c>
    </row>
    <row r="25" spans="1:10" ht="15.75" thickBot="1" x14ac:dyDescent="0.3">
      <c r="A25" s="2">
        <v>500</v>
      </c>
      <c r="B25" s="3" t="s">
        <v>10</v>
      </c>
      <c r="C25" s="3" t="s">
        <v>16</v>
      </c>
      <c r="D25" s="3" t="s">
        <v>23</v>
      </c>
      <c r="E25" s="3" t="s">
        <v>13</v>
      </c>
      <c r="F25" s="3" t="s">
        <v>14</v>
      </c>
      <c r="G25" s="2">
        <v>2012</v>
      </c>
      <c r="H25" s="4">
        <v>0</v>
      </c>
      <c r="I25" s="4">
        <v>36959.69</v>
      </c>
      <c r="J25" s="4">
        <v>36959.69</v>
      </c>
    </row>
    <row r="26" spans="1:10" ht="15.75" thickBot="1" x14ac:dyDescent="0.3">
      <c r="A26" s="2">
        <v>500</v>
      </c>
      <c r="B26" s="3" t="s">
        <v>10</v>
      </c>
      <c r="C26" s="3" t="s">
        <v>16</v>
      </c>
      <c r="D26" s="3" t="s">
        <v>29</v>
      </c>
      <c r="E26" s="3" t="s">
        <v>13</v>
      </c>
      <c r="F26" s="3" t="s">
        <v>14</v>
      </c>
      <c r="G26" s="2">
        <v>2013</v>
      </c>
      <c r="H26" s="4">
        <v>0</v>
      </c>
      <c r="I26" s="4">
        <v>2961162.07</v>
      </c>
      <c r="J26" s="4">
        <v>2961162.07</v>
      </c>
    </row>
    <row r="27" spans="1:10" ht="15.75" thickBot="1" x14ac:dyDescent="0.3">
      <c r="A27" s="2">
        <v>500</v>
      </c>
      <c r="B27" s="3" t="s">
        <v>10</v>
      </c>
      <c r="C27" s="3" t="s">
        <v>16</v>
      </c>
      <c r="D27" s="3" t="s">
        <v>30</v>
      </c>
      <c r="E27" s="3" t="s">
        <v>13</v>
      </c>
      <c r="F27" s="3" t="s">
        <v>14</v>
      </c>
      <c r="G27" s="2">
        <v>2013</v>
      </c>
      <c r="H27" s="4">
        <v>0</v>
      </c>
      <c r="I27" s="4">
        <v>9756652.4800000004</v>
      </c>
      <c r="J27" s="4">
        <v>9756652.4800000004</v>
      </c>
    </row>
    <row r="28" spans="1:10" ht="15.75" thickBot="1" x14ac:dyDescent="0.3">
      <c r="A28" s="2">
        <v>500</v>
      </c>
      <c r="B28" s="3" t="s">
        <v>10</v>
      </c>
      <c r="C28" s="3" t="s">
        <v>16</v>
      </c>
      <c r="D28" s="3" t="s">
        <v>31</v>
      </c>
      <c r="E28" s="3" t="s">
        <v>13</v>
      </c>
      <c r="F28" s="3" t="s">
        <v>14</v>
      </c>
      <c r="G28" s="2">
        <v>2013</v>
      </c>
      <c r="H28" s="4">
        <v>0</v>
      </c>
      <c r="I28" s="4">
        <v>5022566.13</v>
      </c>
      <c r="J28" s="4">
        <v>5022566.13</v>
      </c>
    </row>
    <row r="29" spans="1:10" ht="15.75" thickBot="1" x14ac:dyDescent="0.3">
      <c r="A29" s="2">
        <v>500</v>
      </c>
      <c r="B29" s="3" t="s">
        <v>10</v>
      </c>
      <c r="C29" s="3" t="s">
        <v>16</v>
      </c>
      <c r="D29" s="3" t="s">
        <v>32</v>
      </c>
      <c r="E29" s="3" t="s">
        <v>13</v>
      </c>
      <c r="F29" s="3" t="s">
        <v>14</v>
      </c>
      <c r="G29" s="2">
        <v>2013</v>
      </c>
      <c r="H29" s="4">
        <v>21205270</v>
      </c>
      <c r="I29" s="4">
        <v>21207644.699999999</v>
      </c>
      <c r="J29" s="4">
        <v>21207644.699999999</v>
      </c>
    </row>
    <row r="30" spans="1:10" ht="15.75" thickBot="1" x14ac:dyDescent="0.3">
      <c r="A30" s="2">
        <v>500</v>
      </c>
      <c r="B30" s="3" t="s">
        <v>10</v>
      </c>
      <c r="C30" s="3" t="s">
        <v>16</v>
      </c>
      <c r="D30" s="3" t="s">
        <v>33</v>
      </c>
      <c r="E30" s="3" t="s">
        <v>13</v>
      </c>
      <c r="F30" s="3" t="s">
        <v>14</v>
      </c>
      <c r="G30" s="2">
        <v>2013</v>
      </c>
      <c r="H30" s="4">
        <v>0</v>
      </c>
      <c r="I30" s="4">
        <v>13814682.220000001</v>
      </c>
      <c r="J30" s="4">
        <v>13814682.220000001</v>
      </c>
    </row>
    <row r="31" spans="1:10" ht="15.75" thickBot="1" x14ac:dyDescent="0.3">
      <c r="A31" s="2">
        <v>500</v>
      </c>
      <c r="B31" s="3" t="s">
        <v>10</v>
      </c>
      <c r="C31" s="3" t="s">
        <v>16</v>
      </c>
      <c r="D31" s="3" t="s">
        <v>34</v>
      </c>
      <c r="E31" s="3" t="s">
        <v>13</v>
      </c>
      <c r="F31" s="3" t="s">
        <v>14</v>
      </c>
      <c r="G31" s="2">
        <v>2013</v>
      </c>
      <c r="H31" s="4">
        <v>0</v>
      </c>
      <c r="I31" s="4">
        <v>6680716.0599999996</v>
      </c>
      <c r="J31" s="4">
        <v>6680716.0599999996</v>
      </c>
    </row>
    <row r="32" spans="1:10" ht="15.75" thickBot="1" x14ac:dyDescent="0.3">
      <c r="A32" s="2">
        <v>500</v>
      </c>
      <c r="B32" s="3" t="s">
        <v>10</v>
      </c>
      <c r="C32" s="3" t="s">
        <v>16</v>
      </c>
      <c r="D32" s="3" t="s">
        <v>35</v>
      </c>
      <c r="E32" s="3" t="s">
        <v>13</v>
      </c>
      <c r="F32" s="3" t="s">
        <v>14</v>
      </c>
      <c r="G32" s="2">
        <v>2013</v>
      </c>
      <c r="H32" s="4">
        <v>0</v>
      </c>
      <c r="I32" s="4">
        <v>3070603.91</v>
      </c>
      <c r="J32" s="4">
        <v>3070603.91</v>
      </c>
    </row>
    <row r="33" spans="1:10" ht="15.75" thickBot="1" x14ac:dyDescent="0.3">
      <c r="A33" s="2">
        <v>500</v>
      </c>
      <c r="B33" s="3" t="s">
        <v>10</v>
      </c>
      <c r="C33" s="3" t="s">
        <v>16</v>
      </c>
      <c r="D33" s="3" t="s">
        <v>36</v>
      </c>
      <c r="E33" s="3" t="s">
        <v>13</v>
      </c>
      <c r="F33" s="3" t="s">
        <v>14</v>
      </c>
      <c r="G33" s="2">
        <v>2013</v>
      </c>
      <c r="H33" s="4">
        <v>0</v>
      </c>
      <c r="I33" s="4">
        <v>10709149.77</v>
      </c>
      <c r="J33" s="4">
        <v>10709149.77</v>
      </c>
    </row>
    <row r="34" spans="1:10" ht="15.75" thickBot="1" x14ac:dyDescent="0.3">
      <c r="A34" s="2">
        <v>500</v>
      </c>
      <c r="B34" s="3" t="s">
        <v>10</v>
      </c>
      <c r="C34" s="3" t="s">
        <v>16</v>
      </c>
      <c r="D34" s="3" t="s">
        <v>37</v>
      </c>
      <c r="E34" s="3" t="s">
        <v>13</v>
      </c>
      <c r="F34" s="3" t="s">
        <v>14</v>
      </c>
      <c r="G34" s="2">
        <v>2013</v>
      </c>
      <c r="H34" s="4">
        <v>0</v>
      </c>
      <c r="I34" s="4">
        <v>239047.9</v>
      </c>
      <c r="J34" s="4">
        <v>239047.9</v>
      </c>
    </row>
    <row r="35" spans="1:10" ht="15.75" thickBot="1" x14ac:dyDescent="0.3">
      <c r="A35" s="2">
        <v>500</v>
      </c>
      <c r="B35" s="3" t="s">
        <v>10</v>
      </c>
      <c r="C35" s="3" t="s">
        <v>16</v>
      </c>
      <c r="D35" s="3" t="s">
        <v>38</v>
      </c>
      <c r="E35" s="3" t="s">
        <v>13</v>
      </c>
      <c r="F35" s="3" t="s">
        <v>14</v>
      </c>
      <c r="G35" s="2">
        <v>2013</v>
      </c>
      <c r="H35" s="4">
        <v>0</v>
      </c>
      <c r="I35" s="4">
        <v>4256755.78</v>
      </c>
      <c r="J35" s="4">
        <v>4256755.78</v>
      </c>
    </row>
    <row r="36" spans="1:10" ht="15.75" thickBot="1" x14ac:dyDescent="0.3">
      <c r="A36" s="2">
        <v>500</v>
      </c>
      <c r="B36" s="3" t="s">
        <v>10</v>
      </c>
      <c r="C36" s="3" t="s">
        <v>16</v>
      </c>
      <c r="D36" s="3" t="s">
        <v>39</v>
      </c>
      <c r="E36" s="3" t="s">
        <v>13</v>
      </c>
      <c r="F36" s="3" t="s">
        <v>14</v>
      </c>
      <c r="G36" s="2">
        <v>2013</v>
      </c>
      <c r="H36" s="4">
        <v>0</v>
      </c>
      <c r="I36" s="4">
        <v>3230820</v>
      </c>
      <c r="J36" s="4">
        <v>3230820</v>
      </c>
    </row>
    <row r="37" spans="1:10" ht="15.75" thickBot="1" x14ac:dyDescent="0.3">
      <c r="A37" s="2">
        <v>500</v>
      </c>
      <c r="B37" s="3" t="s">
        <v>10</v>
      </c>
      <c r="C37" s="3" t="s">
        <v>16</v>
      </c>
      <c r="D37" s="3" t="s">
        <v>40</v>
      </c>
      <c r="E37" s="3" t="s">
        <v>13</v>
      </c>
      <c r="F37" s="3" t="s">
        <v>14</v>
      </c>
      <c r="G37" s="2">
        <v>2013</v>
      </c>
      <c r="H37" s="4">
        <v>0</v>
      </c>
      <c r="I37" s="4">
        <v>102095.31</v>
      </c>
      <c r="J37" s="4">
        <v>102095.31</v>
      </c>
    </row>
    <row r="38" spans="1:10" ht="15.75" thickBot="1" x14ac:dyDescent="0.3">
      <c r="A38" s="2">
        <v>500</v>
      </c>
      <c r="B38" s="3" t="s">
        <v>10</v>
      </c>
      <c r="C38" s="3" t="s">
        <v>16</v>
      </c>
      <c r="D38" s="3" t="s">
        <v>41</v>
      </c>
      <c r="E38" s="3" t="s">
        <v>13</v>
      </c>
      <c r="F38" s="3" t="s">
        <v>14</v>
      </c>
      <c r="G38" s="2">
        <v>2013</v>
      </c>
      <c r="H38" s="4">
        <v>0</v>
      </c>
      <c r="I38" s="4">
        <v>619305.05000000005</v>
      </c>
      <c r="J38" s="4">
        <v>619305.05000000005</v>
      </c>
    </row>
    <row r="39" spans="1:10" ht="15.75" thickBot="1" x14ac:dyDescent="0.3">
      <c r="A39" s="2">
        <v>500</v>
      </c>
      <c r="B39" s="3" t="s">
        <v>10</v>
      </c>
      <c r="C39" s="3" t="s">
        <v>27</v>
      </c>
      <c r="D39" s="3" t="s">
        <v>42</v>
      </c>
      <c r="E39" s="3" t="s">
        <v>13</v>
      </c>
      <c r="F39" s="3" t="s">
        <v>14</v>
      </c>
      <c r="G39" s="2">
        <v>2014</v>
      </c>
      <c r="H39" s="4">
        <v>714480</v>
      </c>
      <c r="I39" s="4">
        <v>1400000</v>
      </c>
      <c r="J39" s="4">
        <v>824460.65</v>
      </c>
    </row>
    <row r="40" spans="1:10" ht="15.75" thickBot="1" x14ac:dyDescent="0.3">
      <c r="A40" s="2">
        <v>500</v>
      </c>
      <c r="B40" s="3" t="s">
        <v>10</v>
      </c>
      <c r="C40" s="3" t="s">
        <v>16</v>
      </c>
      <c r="D40" s="3" t="s">
        <v>30</v>
      </c>
      <c r="E40" s="3" t="s">
        <v>13</v>
      </c>
      <c r="F40" s="3" t="s">
        <v>14</v>
      </c>
      <c r="G40" s="2">
        <v>2014</v>
      </c>
      <c r="H40" s="4">
        <v>0</v>
      </c>
      <c r="I40" s="4">
        <v>8725069.8599999994</v>
      </c>
      <c r="J40" s="4">
        <v>8725069.8599999994</v>
      </c>
    </row>
    <row r="41" spans="1:10" ht="15.75" thickBot="1" x14ac:dyDescent="0.3">
      <c r="A41" s="2">
        <v>500</v>
      </c>
      <c r="B41" s="3" t="s">
        <v>10</v>
      </c>
      <c r="C41" s="3" t="s">
        <v>16</v>
      </c>
      <c r="D41" s="3" t="s">
        <v>29</v>
      </c>
      <c r="E41" s="3" t="s">
        <v>13</v>
      </c>
      <c r="F41" s="3" t="s">
        <v>14</v>
      </c>
      <c r="G41" s="2">
        <v>2014</v>
      </c>
      <c r="H41" s="4">
        <v>0</v>
      </c>
      <c r="I41" s="4">
        <v>506617.87</v>
      </c>
      <c r="J41" s="4">
        <v>506617.87</v>
      </c>
    </row>
    <row r="42" spans="1:10" ht="15.75" thickBot="1" x14ac:dyDescent="0.3">
      <c r="A42" s="2">
        <v>500</v>
      </c>
      <c r="B42" s="3" t="s">
        <v>10</v>
      </c>
      <c r="C42" s="3" t="s">
        <v>16</v>
      </c>
      <c r="D42" s="3" t="s">
        <v>34</v>
      </c>
      <c r="E42" s="3" t="s">
        <v>13</v>
      </c>
      <c r="F42" s="3" t="s">
        <v>14</v>
      </c>
      <c r="G42" s="2">
        <v>2014</v>
      </c>
      <c r="H42" s="4">
        <v>0</v>
      </c>
      <c r="I42" s="4">
        <v>1104660.26</v>
      </c>
      <c r="J42" s="4">
        <v>1104660.26</v>
      </c>
    </row>
    <row r="43" spans="1:10" ht="15.75" thickBot="1" x14ac:dyDescent="0.3">
      <c r="A43" s="2">
        <v>500</v>
      </c>
      <c r="B43" s="3" t="s">
        <v>10</v>
      </c>
      <c r="C43" s="3" t="s">
        <v>16</v>
      </c>
      <c r="D43" s="3" t="s">
        <v>35</v>
      </c>
      <c r="E43" s="3" t="s">
        <v>13</v>
      </c>
      <c r="F43" s="3" t="s">
        <v>14</v>
      </c>
      <c r="G43" s="2">
        <v>2014</v>
      </c>
      <c r="H43" s="4">
        <v>0</v>
      </c>
      <c r="I43" s="4">
        <v>1859124.62</v>
      </c>
      <c r="J43" s="4">
        <v>1859124.62</v>
      </c>
    </row>
    <row r="44" spans="1:10" ht="15.75" thickBot="1" x14ac:dyDescent="0.3">
      <c r="A44" s="2">
        <v>500</v>
      </c>
      <c r="B44" s="3" t="s">
        <v>10</v>
      </c>
      <c r="C44" s="3" t="s">
        <v>16</v>
      </c>
      <c r="D44" s="3" t="s">
        <v>32</v>
      </c>
      <c r="E44" s="3" t="s">
        <v>13</v>
      </c>
      <c r="F44" s="3" t="s">
        <v>14</v>
      </c>
      <c r="G44" s="2">
        <v>2014</v>
      </c>
      <c r="H44" s="4">
        <v>19643510</v>
      </c>
      <c r="I44" s="4">
        <v>21578115.690000001</v>
      </c>
      <c r="J44" s="4">
        <v>21578115.690000001</v>
      </c>
    </row>
    <row r="45" spans="1:10" ht="15.75" thickBot="1" x14ac:dyDescent="0.3">
      <c r="A45" s="2">
        <v>500</v>
      </c>
      <c r="B45" s="3" t="s">
        <v>10</v>
      </c>
      <c r="C45" s="3" t="s">
        <v>16</v>
      </c>
      <c r="D45" s="3" t="s">
        <v>33</v>
      </c>
      <c r="E45" s="3" t="s">
        <v>13</v>
      </c>
      <c r="F45" s="3" t="s">
        <v>14</v>
      </c>
      <c r="G45" s="2">
        <v>2014</v>
      </c>
      <c r="H45" s="4">
        <v>0</v>
      </c>
      <c r="I45" s="4">
        <v>8702819.3399999999</v>
      </c>
      <c r="J45" s="4">
        <v>8702819.3399999999</v>
      </c>
    </row>
    <row r="46" spans="1:10" ht="15.75" thickBot="1" x14ac:dyDescent="0.3">
      <c r="A46" s="2">
        <v>500</v>
      </c>
      <c r="B46" s="3" t="s">
        <v>10</v>
      </c>
      <c r="C46" s="3" t="s">
        <v>16</v>
      </c>
      <c r="D46" s="3" t="s">
        <v>31</v>
      </c>
      <c r="E46" s="3" t="s">
        <v>13</v>
      </c>
      <c r="F46" s="3" t="s">
        <v>14</v>
      </c>
      <c r="G46" s="2">
        <v>2014</v>
      </c>
      <c r="H46" s="4">
        <v>0</v>
      </c>
      <c r="I46" s="4">
        <v>433770.56</v>
      </c>
      <c r="J46" s="4">
        <v>433770.56</v>
      </c>
    </row>
    <row r="47" spans="1:10" ht="15.75" thickBot="1" x14ac:dyDescent="0.3">
      <c r="A47" s="2">
        <v>500</v>
      </c>
      <c r="B47" s="3" t="s">
        <v>10</v>
      </c>
      <c r="C47" s="3" t="s">
        <v>16</v>
      </c>
      <c r="D47" s="3" t="s">
        <v>40</v>
      </c>
      <c r="E47" s="3" t="s">
        <v>13</v>
      </c>
      <c r="F47" s="3" t="s">
        <v>14</v>
      </c>
      <c r="G47" s="2">
        <v>2014</v>
      </c>
      <c r="H47" s="4">
        <v>0</v>
      </c>
      <c r="I47" s="4">
        <v>9288.6299999999992</v>
      </c>
      <c r="J47" s="4">
        <v>9288.6299999999992</v>
      </c>
    </row>
    <row r="48" spans="1:10" ht="15.75" thickBot="1" x14ac:dyDescent="0.3">
      <c r="A48" s="2">
        <v>500</v>
      </c>
      <c r="B48" s="3" t="s">
        <v>10</v>
      </c>
      <c r="C48" s="3" t="s">
        <v>16</v>
      </c>
      <c r="D48" s="3" t="s">
        <v>12</v>
      </c>
      <c r="E48" s="3" t="s">
        <v>13</v>
      </c>
      <c r="F48" s="3" t="s">
        <v>14</v>
      </c>
      <c r="G48" s="2">
        <v>2015</v>
      </c>
      <c r="H48" s="4">
        <v>0</v>
      </c>
      <c r="I48" s="4">
        <v>9741158.8000000007</v>
      </c>
      <c r="J48" s="4">
        <v>9741158.8000000007</v>
      </c>
    </row>
    <row r="49" spans="1:10" ht="15.75" thickBot="1" x14ac:dyDescent="0.3">
      <c r="A49" s="2">
        <v>500</v>
      </c>
      <c r="B49" s="3" t="s">
        <v>10</v>
      </c>
      <c r="C49" s="3" t="s">
        <v>16</v>
      </c>
      <c r="D49" s="3" t="s">
        <v>43</v>
      </c>
      <c r="E49" s="3" t="s">
        <v>13</v>
      </c>
      <c r="F49" s="3" t="s">
        <v>14</v>
      </c>
      <c r="G49" s="2">
        <v>2015</v>
      </c>
      <c r="H49" s="4">
        <v>0</v>
      </c>
      <c r="I49" s="4">
        <v>4707778.79</v>
      </c>
      <c r="J49" s="4">
        <v>4707778.79</v>
      </c>
    </row>
    <row r="50" spans="1:10" ht="15.75" thickBot="1" x14ac:dyDescent="0.3">
      <c r="A50" s="2">
        <v>500</v>
      </c>
      <c r="B50" s="3" t="s">
        <v>10</v>
      </c>
      <c r="C50" s="3" t="s">
        <v>16</v>
      </c>
      <c r="D50" s="3" t="s">
        <v>44</v>
      </c>
      <c r="E50" s="3" t="s">
        <v>13</v>
      </c>
      <c r="F50" s="3" t="s">
        <v>14</v>
      </c>
      <c r="G50" s="2">
        <v>2015</v>
      </c>
      <c r="H50" s="4">
        <v>0</v>
      </c>
      <c r="I50" s="4">
        <v>457125.6</v>
      </c>
      <c r="J50" s="4">
        <v>457125.6</v>
      </c>
    </row>
    <row r="51" spans="1:10" ht="15.75" thickBot="1" x14ac:dyDescent="0.3">
      <c r="A51" s="2">
        <v>500</v>
      </c>
      <c r="B51" s="3" t="s">
        <v>10</v>
      </c>
      <c r="C51" s="3" t="s">
        <v>27</v>
      </c>
      <c r="D51" s="3" t="s">
        <v>42</v>
      </c>
      <c r="E51" s="3" t="s">
        <v>13</v>
      </c>
      <c r="F51" s="3" t="s">
        <v>14</v>
      </c>
      <c r="G51" s="2">
        <v>2015</v>
      </c>
      <c r="H51" s="4">
        <v>803135.31</v>
      </c>
      <c r="I51" s="4">
        <v>1003135.31</v>
      </c>
      <c r="J51" s="4">
        <v>1779349.09</v>
      </c>
    </row>
    <row r="52" spans="1:10" ht="15.75" thickBot="1" x14ac:dyDescent="0.3">
      <c r="A52" s="2">
        <v>500</v>
      </c>
      <c r="B52" s="3" t="s">
        <v>10</v>
      </c>
      <c r="C52" s="3" t="s">
        <v>16</v>
      </c>
      <c r="D52" s="3" t="s">
        <v>21</v>
      </c>
      <c r="E52" s="3" t="s">
        <v>13</v>
      </c>
      <c r="F52" s="3" t="s">
        <v>14</v>
      </c>
      <c r="G52" s="2">
        <v>2015</v>
      </c>
      <c r="H52" s="4">
        <v>21470220</v>
      </c>
      <c r="I52" s="4">
        <v>20103156.030000001</v>
      </c>
      <c r="J52" s="4">
        <v>20103156.030000001</v>
      </c>
    </row>
    <row r="53" spans="1:10" ht="15.75" thickBot="1" x14ac:dyDescent="0.3">
      <c r="A53" s="2">
        <v>500</v>
      </c>
      <c r="B53" s="3" t="s">
        <v>10</v>
      </c>
      <c r="C53" s="3" t="s">
        <v>16</v>
      </c>
      <c r="D53" s="3" t="s">
        <v>45</v>
      </c>
      <c r="E53" s="3" t="s">
        <v>13</v>
      </c>
      <c r="F53" s="3" t="s">
        <v>14</v>
      </c>
      <c r="G53" s="2">
        <v>2015</v>
      </c>
      <c r="H53" s="4">
        <v>0</v>
      </c>
      <c r="I53" s="4">
        <v>1806218.02</v>
      </c>
      <c r="J53" s="4">
        <v>1806218.02</v>
      </c>
    </row>
    <row r="54" spans="1:10" ht="15.75" thickBot="1" x14ac:dyDescent="0.3">
      <c r="A54" s="2">
        <v>500</v>
      </c>
      <c r="B54" s="3" t="s">
        <v>10</v>
      </c>
      <c r="C54" s="3" t="s">
        <v>16</v>
      </c>
      <c r="D54" s="3" t="s">
        <v>46</v>
      </c>
      <c r="E54" s="3" t="s">
        <v>13</v>
      </c>
      <c r="F54" s="3" t="s">
        <v>14</v>
      </c>
      <c r="G54" s="2">
        <v>2015</v>
      </c>
      <c r="H54" s="4">
        <v>0</v>
      </c>
      <c r="I54" s="4">
        <v>659537</v>
      </c>
      <c r="J54" s="4">
        <v>659537</v>
      </c>
    </row>
    <row r="55" spans="1:10" ht="15.75" thickBot="1" x14ac:dyDescent="0.3">
      <c r="A55" s="2">
        <v>500</v>
      </c>
      <c r="B55" s="3" t="s">
        <v>10</v>
      </c>
      <c r="C55" s="3" t="s">
        <v>16</v>
      </c>
      <c r="D55" s="3" t="s">
        <v>47</v>
      </c>
      <c r="E55" s="3" t="s">
        <v>13</v>
      </c>
      <c r="F55" s="3" t="s">
        <v>14</v>
      </c>
      <c r="G55" s="2">
        <v>2015</v>
      </c>
      <c r="H55" s="4">
        <v>0</v>
      </c>
      <c r="I55" s="4">
        <v>7973342.1699999999</v>
      </c>
      <c r="J55" s="4">
        <v>7973342.1699999999</v>
      </c>
    </row>
    <row r="56" spans="1:10" ht="15.75" thickBot="1" x14ac:dyDescent="0.3">
      <c r="A56" s="2">
        <v>500</v>
      </c>
      <c r="B56" s="3" t="s">
        <v>10</v>
      </c>
      <c r="C56" s="3" t="s">
        <v>16</v>
      </c>
      <c r="D56" s="3" t="s">
        <v>48</v>
      </c>
      <c r="E56" s="3" t="s">
        <v>13</v>
      </c>
      <c r="F56" s="3" t="s">
        <v>14</v>
      </c>
      <c r="G56" s="2">
        <v>2015</v>
      </c>
      <c r="H56" s="4">
        <v>0</v>
      </c>
      <c r="I56" s="4">
        <v>20859.48</v>
      </c>
      <c r="J56" s="4">
        <v>20859.48</v>
      </c>
    </row>
    <row r="57" spans="1:10" ht="15.75" thickBot="1" x14ac:dyDescent="0.3">
      <c r="A57" s="2">
        <v>500</v>
      </c>
      <c r="B57" s="3" t="s">
        <v>10</v>
      </c>
      <c r="C57" s="3" t="s">
        <v>16</v>
      </c>
      <c r="D57" s="3" t="s">
        <v>20</v>
      </c>
      <c r="E57" s="3" t="s">
        <v>13</v>
      </c>
      <c r="F57" s="3" t="s">
        <v>14</v>
      </c>
      <c r="G57" s="2">
        <v>2015</v>
      </c>
      <c r="H57" s="4">
        <v>0</v>
      </c>
      <c r="I57" s="4">
        <v>24944.59</v>
      </c>
      <c r="J57" s="4">
        <v>24944.59</v>
      </c>
    </row>
    <row r="58" spans="1:10" ht="15.75" thickBot="1" x14ac:dyDescent="0.3">
      <c r="A58" s="2">
        <v>500</v>
      </c>
      <c r="B58" s="3" t="s">
        <v>10</v>
      </c>
      <c r="C58" s="3" t="s">
        <v>16</v>
      </c>
      <c r="D58" s="3" t="s">
        <v>49</v>
      </c>
      <c r="E58" s="3" t="s">
        <v>13</v>
      </c>
      <c r="F58" s="3" t="s">
        <v>14</v>
      </c>
      <c r="G58" s="2">
        <v>2015</v>
      </c>
      <c r="H58" s="4">
        <v>0</v>
      </c>
      <c r="I58" s="4">
        <v>42226.79</v>
      </c>
      <c r="J58" s="4">
        <v>42226.79</v>
      </c>
    </row>
    <row r="59" spans="1:10" ht="15.75" thickBot="1" x14ac:dyDescent="0.3">
      <c r="A59" s="2">
        <v>500</v>
      </c>
      <c r="B59" s="3" t="s">
        <v>10</v>
      </c>
      <c r="C59" s="3" t="s">
        <v>16</v>
      </c>
      <c r="D59" s="3" t="s">
        <v>15</v>
      </c>
      <c r="E59" s="3" t="s">
        <v>13</v>
      </c>
      <c r="F59" s="3" t="s">
        <v>14</v>
      </c>
      <c r="G59" s="2">
        <v>2015</v>
      </c>
      <c r="H59" s="4">
        <v>0</v>
      </c>
      <c r="I59" s="4">
        <v>1965725.97</v>
      </c>
      <c r="J59" s="4">
        <v>1965725.97</v>
      </c>
    </row>
    <row r="60" spans="1:10" ht="15.75" thickBot="1" x14ac:dyDescent="0.3">
      <c r="A60" s="2">
        <v>500</v>
      </c>
      <c r="B60" s="3" t="s">
        <v>10</v>
      </c>
      <c r="C60" s="3" t="s">
        <v>16</v>
      </c>
      <c r="D60" s="3" t="s">
        <v>50</v>
      </c>
      <c r="E60" s="3" t="s">
        <v>13</v>
      </c>
      <c r="F60" s="3" t="s">
        <v>14</v>
      </c>
      <c r="G60" s="2">
        <v>2015</v>
      </c>
      <c r="H60" s="4">
        <v>0</v>
      </c>
      <c r="I60" s="4">
        <v>27075</v>
      </c>
      <c r="J60" s="4">
        <v>27075</v>
      </c>
    </row>
    <row r="61" spans="1:10" ht="15.75" thickBot="1" x14ac:dyDescent="0.3">
      <c r="A61" s="2">
        <v>500</v>
      </c>
      <c r="B61" s="3" t="s">
        <v>10</v>
      </c>
      <c r="C61" s="3" t="s">
        <v>16</v>
      </c>
      <c r="D61" s="3" t="s">
        <v>51</v>
      </c>
      <c r="E61" s="3" t="s">
        <v>13</v>
      </c>
      <c r="F61" s="3" t="s">
        <v>14</v>
      </c>
      <c r="G61" s="2">
        <v>2015</v>
      </c>
      <c r="H61" s="4">
        <v>0</v>
      </c>
      <c r="I61" s="4">
        <v>409297.28</v>
      </c>
      <c r="J61" s="4">
        <v>409297.28</v>
      </c>
    </row>
    <row r="62" spans="1:10" ht="15.75" thickBot="1" x14ac:dyDescent="0.3">
      <c r="A62" s="2">
        <v>500</v>
      </c>
      <c r="B62" s="3" t="s">
        <v>10</v>
      </c>
      <c r="C62" s="3" t="s">
        <v>16</v>
      </c>
      <c r="D62" s="3" t="s">
        <v>52</v>
      </c>
      <c r="E62" s="3" t="s">
        <v>13</v>
      </c>
      <c r="F62" s="3" t="s">
        <v>14</v>
      </c>
      <c r="G62" s="2">
        <v>2015</v>
      </c>
      <c r="H62" s="4">
        <v>0</v>
      </c>
      <c r="I62" s="4">
        <v>552199.76</v>
      </c>
      <c r="J62" s="4">
        <v>552199.76</v>
      </c>
    </row>
    <row r="63" spans="1:10" ht="15.75" thickBot="1" x14ac:dyDescent="0.3">
      <c r="A63" s="2">
        <v>500</v>
      </c>
      <c r="B63" s="3" t="s">
        <v>10</v>
      </c>
      <c r="C63" s="3" t="s">
        <v>11</v>
      </c>
      <c r="D63" s="3" t="s">
        <v>12</v>
      </c>
      <c r="E63" s="3" t="s">
        <v>13</v>
      </c>
      <c r="F63" s="3" t="s">
        <v>14</v>
      </c>
      <c r="G63" s="2">
        <v>2015</v>
      </c>
      <c r="H63" s="4">
        <v>0</v>
      </c>
      <c r="I63" s="4">
        <v>4000000</v>
      </c>
      <c r="J63" s="4">
        <v>4000000</v>
      </c>
    </row>
    <row r="64" spans="1:10" ht="15.75" thickBot="1" x14ac:dyDescent="0.3">
      <c r="A64" s="2">
        <v>500</v>
      </c>
      <c r="B64" s="3" t="s">
        <v>10</v>
      </c>
      <c r="C64" s="3" t="s">
        <v>16</v>
      </c>
      <c r="D64" s="3" t="s">
        <v>53</v>
      </c>
      <c r="E64" s="3" t="s">
        <v>13</v>
      </c>
      <c r="F64" s="3" t="s">
        <v>14</v>
      </c>
      <c r="G64" s="2">
        <v>2015</v>
      </c>
      <c r="H64" s="4">
        <v>0</v>
      </c>
      <c r="I64" s="4">
        <v>25676.52</v>
      </c>
      <c r="J64" s="4">
        <v>25676.52</v>
      </c>
    </row>
    <row r="65" spans="1:10" ht="15.75" thickBot="1" x14ac:dyDescent="0.3">
      <c r="A65" s="2">
        <v>500</v>
      </c>
      <c r="B65" s="3" t="s">
        <v>10</v>
      </c>
      <c r="C65" s="3" t="s">
        <v>16</v>
      </c>
      <c r="D65" s="3" t="s">
        <v>21</v>
      </c>
      <c r="E65" s="3" t="s">
        <v>13</v>
      </c>
      <c r="F65" s="3" t="s">
        <v>14</v>
      </c>
      <c r="G65" s="2">
        <v>2016</v>
      </c>
      <c r="H65" s="4">
        <v>24470105</v>
      </c>
      <c r="I65" s="4">
        <v>27064049.949999999</v>
      </c>
      <c r="J65" s="4">
        <v>23109070.620000001</v>
      </c>
    </row>
    <row r="66" spans="1:10" ht="15.75" thickBot="1" x14ac:dyDescent="0.3">
      <c r="A66" s="2">
        <v>500</v>
      </c>
      <c r="B66" s="3" t="s">
        <v>10</v>
      </c>
      <c r="C66" s="3" t="s">
        <v>16</v>
      </c>
      <c r="D66" s="3" t="s">
        <v>54</v>
      </c>
      <c r="E66" s="3" t="s">
        <v>13</v>
      </c>
      <c r="F66" s="3" t="s">
        <v>14</v>
      </c>
      <c r="G66" s="2">
        <v>2016</v>
      </c>
      <c r="H66" s="4">
        <v>0</v>
      </c>
      <c r="I66" s="4">
        <v>4100000</v>
      </c>
      <c r="J66" s="4">
        <v>4100000</v>
      </c>
    </row>
    <row r="67" spans="1:10" ht="15.75" thickBot="1" x14ac:dyDescent="0.3">
      <c r="A67" s="2">
        <v>500</v>
      </c>
      <c r="B67" s="3" t="s">
        <v>10</v>
      </c>
      <c r="C67" s="3" t="s">
        <v>16</v>
      </c>
      <c r="D67" s="3" t="s">
        <v>43</v>
      </c>
      <c r="E67" s="3" t="s">
        <v>13</v>
      </c>
      <c r="F67" s="3" t="s">
        <v>14</v>
      </c>
      <c r="G67" s="2">
        <v>2016</v>
      </c>
      <c r="H67" s="4">
        <v>0</v>
      </c>
      <c r="I67" s="4">
        <v>2988120</v>
      </c>
      <c r="J67" s="4">
        <v>2988120</v>
      </c>
    </row>
    <row r="68" spans="1:10" ht="15.75" thickBot="1" x14ac:dyDescent="0.3">
      <c r="A68" s="2">
        <v>500</v>
      </c>
      <c r="B68" s="3" t="s">
        <v>10</v>
      </c>
      <c r="C68" s="3" t="s">
        <v>16</v>
      </c>
      <c r="D68" s="3" t="s">
        <v>46</v>
      </c>
      <c r="E68" s="3" t="s">
        <v>13</v>
      </c>
      <c r="F68" s="3" t="s">
        <v>14</v>
      </c>
      <c r="G68" s="2">
        <v>2016</v>
      </c>
      <c r="H68" s="4">
        <v>0</v>
      </c>
      <c r="I68" s="4">
        <v>29015</v>
      </c>
      <c r="J68" s="4">
        <v>29015</v>
      </c>
    </row>
    <row r="69" spans="1:10" ht="15.75" thickBot="1" x14ac:dyDescent="0.3">
      <c r="A69" s="2">
        <v>500</v>
      </c>
      <c r="B69" s="3" t="s">
        <v>10</v>
      </c>
      <c r="C69" s="3" t="s">
        <v>27</v>
      </c>
      <c r="D69" s="3" t="s">
        <v>42</v>
      </c>
      <c r="E69" s="3" t="s">
        <v>13</v>
      </c>
      <c r="F69" s="3" t="s">
        <v>14</v>
      </c>
      <c r="G69" s="2">
        <v>2016</v>
      </c>
      <c r="H69" s="4">
        <v>550000</v>
      </c>
      <c r="I69" s="4">
        <v>550000</v>
      </c>
      <c r="J69" s="4">
        <v>800000</v>
      </c>
    </row>
    <row r="70" spans="1:10" ht="15.75" thickBot="1" x14ac:dyDescent="0.3">
      <c r="A70" s="2">
        <v>500</v>
      </c>
      <c r="B70" s="3" t="s">
        <v>10</v>
      </c>
      <c r="C70" s="3" t="s">
        <v>16</v>
      </c>
      <c r="D70" s="3" t="s">
        <v>15</v>
      </c>
      <c r="E70" s="3" t="s">
        <v>13</v>
      </c>
      <c r="F70" s="3" t="s">
        <v>14</v>
      </c>
      <c r="G70" s="2">
        <v>2016</v>
      </c>
      <c r="H70" s="4">
        <v>0</v>
      </c>
      <c r="I70" s="4">
        <v>1478510</v>
      </c>
      <c r="J70" s="4">
        <v>1478510</v>
      </c>
    </row>
    <row r="71" spans="1:10" ht="15.75" thickBot="1" x14ac:dyDescent="0.3">
      <c r="A71" s="2">
        <v>500</v>
      </c>
      <c r="B71" s="3" t="s">
        <v>10</v>
      </c>
      <c r="C71" s="3" t="s">
        <v>16</v>
      </c>
      <c r="D71" s="3" t="s">
        <v>45</v>
      </c>
      <c r="E71" s="3" t="s">
        <v>13</v>
      </c>
      <c r="F71" s="3" t="s">
        <v>14</v>
      </c>
      <c r="G71" s="2">
        <v>2016</v>
      </c>
      <c r="H71" s="4">
        <v>0</v>
      </c>
      <c r="I71" s="4">
        <v>1290985</v>
      </c>
      <c r="J71" s="4">
        <v>1290985</v>
      </c>
    </row>
    <row r="72" spans="1:10" ht="15.75" thickBot="1" x14ac:dyDescent="0.3">
      <c r="A72" s="2">
        <v>500</v>
      </c>
      <c r="B72" s="3" t="s">
        <v>10</v>
      </c>
      <c r="C72" s="3" t="s">
        <v>16</v>
      </c>
      <c r="D72" s="3" t="s">
        <v>43</v>
      </c>
      <c r="E72" s="3" t="s">
        <v>13</v>
      </c>
      <c r="F72" s="3" t="s">
        <v>14</v>
      </c>
      <c r="G72" s="2">
        <v>2017</v>
      </c>
      <c r="H72" s="4">
        <v>2976653.29</v>
      </c>
      <c r="I72" s="4">
        <v>2642310</v>
      </c>
      <c r="J72" s="4">
        <v>2642310</v>
      </c>
    </row>
    <row r="73" spans="1:10" ht="15.75" thickBot="1" x14ac:dyDescent="0.3">
      <c r="A73" s="2">
        <v>500</v>
      </c>
      <c r="B73" s="3" t="s">
        <v>10</v>
      </c>
      <c r="C73" s="3" t="s">
        <v>16</v>
      </c>
      <c r="D73" s="3" t="s">
        <v>54</v>
      </c>
      <c r="E73" s="3" t="s">
        <v>13</v>
      </c>
      <c r="F73" s="3" t="s">
        <v>14</v>
      </c>
      <c r="G73" s="2">
        <v>2017</v>
      </c>
      <c r="H73" s="4">
        <v>4064038.45</v>
      </c>
      <c r="I73" s="4">
        <v>1712000</v>
      </c>
      <c r="J73" s="4">
        <v>1712000</v>
      </c>
    </row>
    <row r="74" spans="1:10" ht="15.75" thickBot="1" x14ac:dyDescent="0.3">
      <c r="A74" s="2">
        <v>500</v>
      </c>
      <c r="B74" s="3" t="s">
        <v>10</v>
      </c>
      <c r="C74" s="3" t="s">
        <v>16</v>
      </c>
      <c r="D74" s="3" t="s">
        <v>55</v>
      </c>
      <c r="E74" s="3" t="s">
        <v>13</v>
      </c>
      <c r="F74" s="3" t="s">
        <v>14</v>
      </c>
      <c r="G74" s="2">
        <v>2017</v>
      </c>
      <c r="H74" s="4">
        <v>29015</v>
      </c>
      <c r="I74" s="4">
        <v>0</v>
      </c>
      <c r="J74" s="4">
        <v>0</v>
      </c>
    </row>
    <row r="75" spans="1:10" ht="15.75" thickBot="1" x14ac:dyDescent="0.3">
      <c r="A75" s="2">
        <v>500</v>
      </c>
      <c r="B75" s="3" t="s">
        <v>10</v>
      </c>
      <c r="C75" s="3" t="s">
        <v>27</v>
      </c>
      <c r="D75" s="3" t="s">
        <v>42</v>
      </c>
      <c r="E75" s="3" t="s">
        <v>13</v>
      </c>
      <c r="F75" s="3" t="s">
        <v>14</v>
      </c>
      <c r="G75" s="2">
        <v>2017</v>
      </c>
      <c r="H75" s="4">
        <v>0</v>
      </c>
      <c r="I75" s="4">
        <v>0</v>
      </c>
      <c r="J75" s="4">
        <v>450000</v>
      </c>
    </row>
    <row r="76" spans="1:10" ht="15.75" thickBot="1" x14ac:dyDescent="0.3">
      <c r="A76" s="2">
        <v>500</v>
      </c>
      <c r="B76" s="3" t="s">
        <v>10</v>
      </c>
      <c r="C76" s="3" t="s">
        <v>16</v>
      </c>
      <c r="D76" s="3" t="s">
        <v>21</v>
      </c>
      <c r="E76" s="3" t="s">
        <v>13</v>
      </c>
      <c r="F76" s="3" t="s">
        <v>14</v>
      </c>
      <c r="G76" s="2">
        <v>2017</v>
      </c>
      <c r="H76" s="4">
        <v>24469260</v>
      </c>
      <c r="I76" s="4">
        <v>25001910</v>
      </c>
      <c r="J76" s="4">
        <v>25001910</v>
      </c>
    </row>
    <row r="77" spans="1:10" ht="15.75" thickBot="1" x14ac:dyDescent="0.3">
      <c r="A77" s="2">
        <v>500</v>
      </c>
      <c r="B77" s="3" t="s">
        <v>10</v>
      </c>
      <c r="C77" s="3" t="s">
        <v>16</v>
      </c>
      <c r="D77" s="3" t="s">
        <v>12</v>
      </c>
      <c r="E77" s="3" t="s">
        <v>13</v>
      </c>
      <c r="F77" s="3" t="s">
        <v>14</v>
      </c>
      <c r="G77" s="2">
        <v>2017</v>
      </c>
      <c r="H77" s="4">
        <v>0</v>
      </c>
      <c r="I77" s="4">
        <v>1675410</v>
      </c>
      <c r="J77" s="4">
        <v>1675410</v>
      </c>
    </row>
    <row r="78" spans="1:10" ht="15.75" thickBot="1" x14ac:dyDescent="0.3">
      <c r="A78" s="2">
        <v>500</v>
      </c>
      <c r="B78" s="3" t="s">
        <v>10</v>
      </c>
      <c r="C78" s="3" t="s">
        <v>16</v>
      </c>
      <c r="D78" s="3" t="s">
        <v>15</v>
      </c>
      <c r="E78" s="3" t="s">
        <v>13</v>
      </c>
      <c r="F78" s="3" t="s">
        <v>14</v>
      </c>
      <c r="G78" s="2">
        <v>2017</v>
      </c>
      <c r="H78" s="4">
        <v>559320.5</v>
      </c>
      <c r="I78" s="4">
        <v>500000</v>
      </c>
      <c r="J78" s="4">
        <v>500000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G107"/>
  <sheetViews>
    <sheetView tabSelected="1" zoomScale="50" zoomScaleNormal="50" workbookViewId="0">
      <selection activeCell="P15" sqref="P15"/>
    </sheetView>
  </sheetViews>
  <sheetFormatPr baseColWidth="10" defaultRowHeight="15" x14ac:dyDescent="0.25"/>
  <cols>
    <col min="1" max="1" width="48.85546875" customWidth="1"/>
    <col min="2" max="2" width="0" hidden="1" customWidth="1"/>
    <col min="4" max="4" width="18.28515625" customWidth="1"/>
  </cols>
  <sheetData>
    <row r="2" spans="1:5" x14ac:dyDescent="0.25">
      <c r="A2" s="29" t="s">
        <v>6</v>
      </c>
      <c r="B2" s="10" t="s">
        <v>59</v>
      </c>
      <c r="C2" s="30" t="s">
        <v>59</v>
      </c>
      <c r="D2" t="s">
        <v>67</v>
      </c>
    </row>
    <row r="3" spans="1:5" x14ac:dyDescent="0.25">
      <c r="A3" s="36">
        <v>2012</v>
      </c>
      <c r="B3" s="7">
        <v>76041829.909999982</v>
      </c>
      <c r="C3" s="11">
        <f>B3/1000000</f>
        <v>76.041829909999976</v>
      </c>
      <c r="D3">
        <f>153708.8/1000</f>
        <v>153.7088</v>
      </c>
      <c r="E3" s="40">
        <f>C3/D3</f>
        <v>0.49471357469448707</v>
      </c>
    </row>
    <row r="4" spans="1:5" x14ac:dyDescent="0.25">
      <c r="A4" s="37">
        <v>2013</v>
      </c>
      <c r="B4" s="8">
        <v>81671201.379999995</v>
      </c>
      <c r="C4" s="12">
        <f t="shared" ref="C4:C7" si="0">B4/1000000</f>
        <v>81.671201379999999</v>
      </c>
      <c r="D4">
        <f>160756.3/1000</f>
        <v>160.75629999999998</v>
      </c>
      <c r="E4" s="40">
        <f t="shared" ref="E4:E9" si="1">C4/D4</f>
        <v>0.50804355026832548</v>
      </c>
    </row>
    <row r="5" spans="1:5" x14ac:dyDescent="0.25">
      <c r="A5" s="37">
        <v>2014</v>
      </c>
      <c r="B5" s="8">
        <v>43743927.480000012</v>
      </c>
      <c r="C5" s="12">
        <f t="shared" si="0"/>
        <v>43.743927480000011</v>
      </c>
      <c r="D5">
        <f>121610.9/1000</f>
        <v>121.6109</v>
      </c>
      <c r="E5" s="40">
        <f t="shared" si="1"/>
        <v>0.35970400251951107</v>
      </c>
    </row>
    <row r="6" spans="1:5" x14ac:dyDescent="0.25">
      <c r="A6" s="37">
        <v>2015</v>
      </c>
      <c r="B6" s="8">
        <v>54295670.890000008</v>
      </c>
      <c r="C6" s="12">
        <f t="shared" si="0"/>
        <v>54.295670890000011</v>
      </c>
      <c r="D6">
        <f>134608.3/1000</f>
        <v>134.60829999999999</v>
      </c>
      <c r="E6" s="40">
        <f t="shared" si="1"/>
        <v>0.40336049775533911</v>
      </c>
    </row>
    <row r="7" spans="1:5" x14ac:dyDescent="0.25">
      <c r="A7" s="37">
        <v>2016</v>
      </c>
      <c r="B7" s="8">
        <v>33795700.620000005</v>
      </c>
      <c r="C7" s="12">
        <f t="shared" si="0"/>
        <v>33.795700620000005</v>
      </c>
      <c r="D7">
        <f>119255.6/1000</f>
        <v>119.2556</v>
      </c>
      <c r="E7" s="40">
        <f t="shared" si="1"/>
        <v>0.28338879364994185</v>
      </c>
    </row>
    <row r="8" spans="1:5" x14ac:dyDescent="0.25">
      <c r="A8" s="37">
        <v>2017</v>
      </c>
      <c r="B8" s="8"/>
      <c r="C8" s="12">
        <v>31.98</v>
      </c>
      <c r="D8">
        <f>128520.3/1000</f>
        <v>128.52029999999999</v>
      </c>
      <c r="E8" s="40">
        <f t="shared" si="1"/>
        <v>0.24883228563892243</v>
      </c>
    </row>
    <row r="9" spans="1:5" x14ac:dyDescent="0.25">
      <c r="A9" s="38">
        <v>2018</v>
      </c>
      <c r="B9" s="9">
        <v>31981630</v>
      </c>
      <c r="C9" s="13">
        <v>38.549999999999997</v>
      </c>
      <c r="D9">
        <f>123634.2/1000</f>
        <v>123.63419999999999</v>
      </c>
      <c r="E9" s="40">
        <f t="shared" si="1"/>
        <v>0.31180692720946146</v>
      </c>
    </row>
    <row r="10" spans="1:5" x14ac:dyDescent="0.25">
      <c r="A10" s="41">
        <v>2019</v>
      </c>
      <c r="C10">
        <v>30860.1</v>
      </c>
      <c r="D10">
        <v>102710.5</v>
      </c>
      <c r="E10" s="40">
        <f>C10/D10</f>
        <v>0.30045711003256725</v>
      </c>
    </row>
    <row r="11" spans="1:5" x14ac:dyDescent="0.25">
      <c r="A11" s="41">
        <v>2020</v>
      </c>
      <c r="C11">
        <v>17530</v>
      </c>
      <c r="D11">
        <v>78539.100000000006</v>
      </c>
      <c r="E11" s="40">
        <f>C11/D11</f>
        <v>0.22320092794544372</v>
      </c>
    </row>
    <row r="12" spans="1:5" x14ac:dyDescent="0.25">
      <c r="A12" s="33" t="s">
        <v>60</v>
      </c>
      <c r="B12" s="24" t="s">
        <v>56</v>
      </c>
      <c r="C12" s="34" t="s">
        <v>61</v>
      </c>
    </row>
    <row r="13" spans="1:5" x14ac:dyDescent="0.25">
      <c r="A13" s="20">
        <v>2012</v>
      </c>
      <c r="B13" s="24">
        <v>76041829.909999996</v>
      </c>
      <c r="C13" s="25">
        <f>B13/1000000</f>
        <v>76.04182990999999</v>
      </c>
    </row>
    <row r="14" spans="1:5" x14ac:dyDescent="0.25">
      <c r="A14" s="22" t="s">
        <v>16</v>
      </c>
      <c r="B14" s="16">
        <v>43208559.909999989</v>
      </c>
      <c r="C14" s="12">
        <f>B14/1000000</f>
        <v>43.208559909999991</v>
      </c>
    </row>
    <row r="15" spans="1:5" x14ac:dyDescent="0.25">
      <c r="A15" s="22" t="s">
        <v>11</v>
      </c>
      <c r="B15" s="16">
        <v>28333270</v>
      </c>
      <c r="C15" s="12">
        <f t="shared" ref="C15:C31" si="2">B15/1000000</f>
        <v>28.333269999999999</v>
      </c>
    </row>
    <row r="16" spans="1:5" x14ac:dyDescent="0.25">
      <c r="A16" s="22" t="s">
        <v>27</v>
      </c>
      <c r="B16" s="16">
        <v>4500000</v>
      </c>
      <c r="C16" s="12">
        <f t="shared" si="2"/>
        <v>4.5</v>
      </c>
    </row>
    <row r="17" spans="1:7" x14ac:dyDescent="0.25">
      <c r="A17" s="15">
        <v>2013</v>
      </c>
      <c r="B17" s="16">
        <v>81671201.379999995</v>
      </c>
      <c r="C17" s="26">
        <f t="shared" si="2"/>
        <v>81.671201379999999</v>
      </c>
    </row>
    <row r="18" spans="1:7" x14ac:dyDescent="0.25">
      <c r="A18" s="22" t="s">
        <v>16</v>
      </c>
      <c r="B18" s="16">
        <v>81671201.379999995</v>
      </c>
      <c r="C18" s="12">
        <f t="shared" si="2"/>
        <v>81.671201379999999</v>
      </c>
    </row>
    <row r="19" spans="1:7" x14ac:dyDescent="0.25">
      <c r="A19" s="15">
        <v>2014</v>
      </c>
      <c r="B19" s="16">
        <v>43743927.480000004</v>
      </c>
      <c r="C19" s="26">
        <f t="shared" si="2"/>
        <v>43.743927480000004</v>
      </c>
    </row>
    <row r="20" spans="1:7" x14ac:dyDescent="0.25">
      <c r="A20" s="22" t="s">
        <v>16</v>
      </c>
      <c r="B20" s="16">
        <v>42919466.830000006</v>
      </c>
      <c r="C20" s="12">
        <f t="shared" si="2"/>
        <v>42.919466830000005</v>
      </c>
      <c r="F20" t="s">
        <v>63</v>
      </c>
      <c r="G20" s="39">
        <f>C14+C18+C20+C23+C27+C30</f>
        <v>280.84288054000001</v>
      </c>
    </row>
    <row r="21" spans="1:7" x14ac:dyDescent="0.25">
      <c r="A21" s="22" t="s">
        <v>27</v>
      </c>
      <c r="B21" s="16">
        <v>824460.65</v>
      </c>
      <c r="C21" s="12">
        <f t="shared" si="2"/>
        <v>0.82446065000000002</v>
      </c>
      <c r="F21" t="s">
        <v>64</v>
      </c>
      <c r="G21" s="39">
        <f>C24+C15</f>
        <v>32.333269999999999</v>
      </c>
    </row>
    <row r="22" spans="1:7" x14ac:dyDescent="0.25">
      <c r="A22" s="15">
        <v>2015</v>
      </c>
      <c r="B22" s="16">
        <v>54295670.890000008</v>
      </c>
      <c r="C22" s="26">
        <f t="shared" si="2"/>
        <v>54.295670890000011</v>
      </c>
      <c r="F22" t="s">
        <v>65</v>
      </c>
      <c r="G22" s="39">
        <f>C16+C21+C25+C28+C31</f>
        <v>8.3538097399999991</v>
      </c>
    </row>
    <row r="23" spans="1:7" x14ac:dyDescent="0.25">
      <c r="A23" s="22" t="s">
        <v>16</v>
      </c>
      <c r="B23" s="16">
        <v>48516321.800000004</v>
      </c>
      <c r="C23" s="12">
        <f t="shared" si="2"/>
        <v>48.516321800000007</v>
      </c>
      <c r="F23" t="s">
        <v>66</v>
      </c>
      <c r="G23" s="39">
        <f>G20+G21+G22</f>
        <v>321.52996027999995</v>
      </c>
    </row>
    <row r="24" spans="1:7" x14ac:dyDescent="0.25">
      <c r="A24" s="22" t="s">
        <v>11</v>
      </c>
      <c r="B24" s="16">
        <v>4000000</v>
      </c>
      <c r="C24" s="12">
        <f t="shared" si="2"/>
        <v>4</v>
      </c>
    </row>
    <row r="25" spans="1:7" x14ac:dyDescent="0.25">
      <c r="A25" s="22" t="s">
        <v>27</v>
      </c>
      <c r="B25" s="16">
        <v>1779349.09</v>
      </c>
      <c r="C25" s="12">
        <f t="shared" si="2"/>
        <v>1.7793490900000002</v>
      </c>
    </row>
    <row r="26" spans="1:7" x14ac:dyDescent="0.25">
      <c r="A26" s="15">
        <v>2016</v>
      </c>
      <c r="B26" s="18">
        <v>33795700.620000005</v>
      </c>
      <c r="C26" s="26">
        <f t="shared" si="2"/>
        <v>33.795700620000005</v>
      </c>
    </row>
    <row r="27" spans="1:7" x14ac:dyDescent="0.25">
      <c r="A27" s="22" t="s">
        <v>16</v>
      </c>
      <c r="B27" s="16">
        <v>32995700.620000001</v>
      </c>
      <c r="C27" s="12">
        <f t="shared" si="2"/>
        <v>32.995700620000001</v>
      </c>
    </row>
    <row r="28" spans="1:7" x14ac:dyDescent="0.25">
      <c r="A28" s="22" t="s">
        <v>27</v>
      </c>
      <c r="B28" s="16">
        <v>800000</v>
      </c>
      <c r="C28" s="12">
        <f t="shared" si="2"/>
        <v>0.8</v>
      </c>
    </row>
    <row r="29" spans="1:7" x14ac:dyDescent="0.25">
      <c r="A29" s="15">
        <v>2017</v>
      </c>
      <c r="B29" s="18">
        <v>31981630</v>
      </c>
      <c r="C29" s="26">
        <f t="shared" si="2"/>
        <v>31.981629999999999</v>
      </c>
    </row>
    <row r="30" spans="1:7" x14ac:dyDescent="0.25">
      <c r="A30" s="22" t="s">
        <v>16</v>
      </c>
      <c r="B30" s="16">
        <v>31531630</v>
      </c>
      <c r="C30" s="12">
        <f t="shared" si="2"/>
        <v>31.53163</v>
      </c>
    </row>
    <row r="31" spans="1:7" x14ac:dyDescent="0.25">
      <c r="A31" s="23" t="s">
        <v>27</v>
      </c>
      <c r="B31" s="21">
        <v>450000</v>
      </c>
      <c r="C31" s="13">
        <f t="shared" si="2"/>
        <v>0.45</v>
      </c>
    </row>
    <row r="32" spans="1:7" x14ac:dyDescent="0.25">
      <c r="A32" s="23" t="s">
        <v>58</v>
      </c>
      <c r="B32" s="19">
        <v>321529960.28000003</v>
      </c>
      <c r="C32" s="32">
        <f>C13+C17+C19+C22+C26+C29</f>
        <v>321.52996028000001</v>
      </c>
    </row>
    <row r="35" spans="1:3" x14ac:dyDescent="0.25">
      <c r="A35" s="28" t="s">
        <v>62</v>
      </c>
      <c r="B35" s="35" t="s">
        <v>56</v>
      </c>
      <c r="C35" s="31" t="s">
        <v>59</v>
      </c>
    </row>
    <row r="36" spans="1:3" x14ac:dyDescent="0.25">
      <c r="A36" s="27">
        <v>2012</v>
      </c>
      <c r="B36" s="16">
        <v>76041829.909999996</v>
      </c>
      <c r="C36" s="26">
        <f>B36/1000000</f>
        <v>76.04182990999999</v>
      </c>
    </row>
    <row r="37" spans="1:3" x14ac:dyDescent="0.25">
      <c r="A37" s="17" t="s">
        <v>21</v>
      </c>
      <c r="B37" s="16">
        <v>21205270</v>
      </c>
      <c r="C37" s="12">
        <f t="shared" ref="C37:C100" si="3">B37/1000000</f>
        <v>21.205269999999999</v>
      </c>
    </row>
    <row r="38" spans="1:3" x14ac:dyDescent="0.25">
      <c r="A38" s="17" t="s">
        <v>12</v>
      </c>
      <c r="B38" s="16">
        <v>21919413.07</v>
      </c>
      <c r="C38" s="12">
        <f t="shared" si="3"/>
        <v>21.919413070000001</v>
      </c>
    </row>
    <row r="39" spans="1:3" x14ac:dyDescent="0.25">
      <c r="A39" s="17" t="s">
        <v>20</v>
      </c>
      <c r="B39" s="16">
        <v>93865</v>
      </c>
      <c r="C39" s="12">
        <f t="shared" si="3"/>
        <v>9.3865000000000004E-2</v>
      </c>
    </row>
    <row r="40" spans="1:3" x14ac:dyDescent="0.25">
      <c r="A40" s="17" t="s">
        <v>15</v>
      </c>
      <c r="B40" s="16">
        <v>2061230.21</v>
      </c>
      <c r="C40" s="12">
        <f t="shared" si="3"/>
        <v>2.0612302100000002</v>
      </c>
    </row>
    <row r="41" spans="1:3" x14ac:dyDescent="0.25">
      <c r="A41" s="17" t="s">
        <v>23</v>
      </c>
      <c r="B41" s="16">
        <v>2183814.69</v>
      </c>
      <c r="C41" s="12">
        <f t="shared" si="3"/>
        <v>2.1838146899999997</v>
      </c>
    </row>
    <row r="42" spans="1:3" x14ac:dyDescent="0.25">
      <c r="A42" s="17" t="s">
        <v>17</v>
      </c>
      <c r="B42" s="16">
        <v>2914503.06</v>
      </c>
      <c r="C42" s="12">
        <f t="shared" si="3"/>
        <v>2.9145030599999999</v>
      </c>
    </row>
    <row r="43" spans="1:3" x14ac:dyDescent="0.25">
      <c r="A43" s="17" t="s">
        <v>25</v>
      </c>
      <c r="B43" s="16">
        <v>9309095.3499999996</v>
      </c>
      <c r="C43" s="12">
        <f t="shared" si="3"/>
        <v>9.3090953499999998</v>
      </c>
    </row>
    <row r="44" spans="1:3" x14ac:dyDescent="0.25">
      <c r="A44" s="17" t="s">
        <v>18</v>
      </c>
      <c r="B44" s="16">
        <v>939240.44</v>
      </c>
      <c r="C44" s="12">
        <f t="shared" si="3"/>
        <v>0.93924043999999995</v>
      </c>
    </row>
    <row r="45" spans="1:3" x14ac:dyDescent="0.25">
      <c r="A45" s="17" t="s">
        <v>24</v>
      </c>
      <c r="B45" s="16">
        <v>368800</v>
      </c>
      <c r="C45" s="12">
        <f t="shared" si="3"/>
        <v>0.36880000000000002</v>
      </c>
    </row>
    <row r="46" spans="1:3" x14ac:dyDescent="0.25">
      <c r="A46" s="17" t="s">
        <v>19</v>
      </c>
      <c r="B46" s="16">
        <v>5506540.4100000001</v>
      </c>
      <c r="C46" s="12">
        <f t="shared" si="3"/>
        <v>5.5065404100000004</v>
      </c>
    </row>
    <row r="47" spans="1:3" x14ac:dyDescent="0.25">
      <c r="A47" s="17" t="s">
        <v>26</v>
      </c>
      <c r="B47" s="16">
        <v>4120367.67</v>
      </c>
      <c r="C47" s="12">
        <f t="shared" si="3"/>
        <v>4.1203676700000003</v>
      </c>
    </row>
    <row r="48" spans="1:3" x14ac:dyDescent="0.25">
      <c r="A48" s="17" t="s">
        <v>22</v>
      </c>
      <c r="B48" s="16">
        <v>3595472.41</v>
      </c>
      <c r="C48" s="12">
        <f t="shared" si="3"/>
        <v>3.5954724100000002</v>
      </c>
    </row>
    <row r="49" spans="1:3" x14ac:dyDescent="0.25">
      <c r="A49" s="17" t="s">
        <v>28</v>
      </c>
      <c r="B49" s="16">
        <v>1824217.6</v>
      </c>
      <c r="C49" s="12">
        <f t="shared" si="3"/>
        <v>1.8242176000000001</v>
      </c>
    </row>
    <row r="50" spans="1:3" x14ac:dyDescent="0.25">
      <c r="A50" s="27">
        <v>2013</v>
      </c>
      <c r="B50" s="18">
        <v>81671201.38000001</v>
      </c>
      <c r="C50" s="26">
        <f t="shared" si="3"/>
        <v>81.671201380000014</v>
      </c>
    </row>
    <row r="51" spans="1:3" x14ac:dyDescent="0.25">
      <c r="A51" s="17" t="s">
        <v>21</v>
      </c>
      <c r="B51" s="16">
        <v>21207644.699999999</v>
      </c>
      <c r="C51" s="12">
        <f t="shared" si="3"/>
        <v>21.207644699999999</v>
      </c>
    </row>
    <row r="52" spans="1:3" x14ac:dyDescent="0.25">
      <c r="A52" s="17" t="s">
        <v>12</v>
      </c>
      <c r="B52" s="16">
        <v>13814682.220000001</v>
      </c>
      <c r="C52" s="12">
        <f t="shared" si="3"/>
        <v>13.81468222</v>
      </c>
    </row>
    <row r="53" spans="1:3" x14ac:dyDescent="0.25">
      <c r="A53" s="17" t="s">
        <v>20</v>
      </c>
      <c r="B53" s="16">
        <v>102095.31</v>
      </c>
      <c r="C53" s="12">
        <f t="shared" si="3"/>
        <v>0.10209530999999999</v>
      </c>
    </row>
    <row r="54" spans="1:3" x14ac:dyDescent="0.25">
      <c r="A54" s="17" t="s">
        <v>15</v>
      </c>
      <c r="B54" s="16">
        <v>2961162.07</v>
      </c>
      <c r="C54" s="12">
        <f t="shared" si="3"/>
        <v>2.9611620699999999</v>
      </c>
    </row>
    <row r="55" spans="1:3" x14ac:dyDescent="0.25">
      <c r="A55" s="17" t="s">
        <v>35</v>
      </c>
      <c r="B55" s="16">
        <v>3070603.91</v>
      </c>
      <c r="C55" s="12">
        <f t="shared" si="3"/>
        <v>3.07060391</v>
      </c>
    </row>
    <row r="56" spans="1:3" x14ac:dyDescent="0.25">
      <c r="A56" s="17" t="s">
        <v>25</v>
      </c>
      <c r="B56" s="16">
        <v>9756652.4800000004</v>
      </c>
      <c r="C56" s="12">
        <f t="shared" si="3"/>
        <v>9.7566524799999996</v>
      </c>
    </row>
    <row r="57" spans="1:3" x14ac:dyDescent="0.25">
      <c r="A57" s="17" t="s">
        <v>18</v>
      </c>
      <c r="B57" s="16">
        <v>239047.9</v>
      </c>
      <c r="C57" s="12">
        <f t="shared" si="3"/>
        <v>0.23904790000000001</v>
      </c>
    </row>
    <row r="58" spans="1:3" x14ac:dyDescent="0.25">
      <c r="A58" s="17" t="s">
        <v>19</v>
      </c>
      <c r="B58" s="16">
        <v>6680716.0599999996</v>
      </c>
      <c r="C58" s="12">
        <f t="shared" si="3"/>
        <v>6.68071606</v>
      </c>
    </row>
    <row r="59" spans="1:3" x14ac:dyDescent="0.25">
      <c r="A59" s="17" t="s">
        <v>31</v>
      </c>
      <c r="B59" s="16">
        <v>5022566.13</v>
      </c>
      <c r="C59" s="12">
        <f t="shared" si="3"/>
        <v>5.0225661299999995</v>
      </c>
    </row>
    <row r="60" spans="1:3" x14ac:dyDescent="0.25">
      <c r="A60" s="17" t="s">
        <v>39</v>
      </c>
      <c r="B60" s="16">
        <v>3230820</v>
      </c>
      <c r="C60" s="12">
        <f t="shared" si="3"/>
        <v>3.23082</v>
      </c>
    </row>
    <row r="61" spans="1:3" x14ac:dyDescent="0.25">
      <c r="A61" s="17" t="s">
        <v>38</v>
      </c>
      <c r="B61" s="16">
        <v>4256755.78</v>
      </c>
      <c r="C61" s="12">
        <f t="shared" si="3"/>
        <v>4.2567557800000007</v>
      </c>
    </row>
    <row r="62" spans="1:3" x14ac:dyDescent="0.25">
      <c r="A62" s="17" t="s">
        <v>36</v>
      </c>
      <c r="B62" s="16">
        <v>10709149.77</v>
      </c>
      <c r="C62" s="12">
        <f t="shared" si="3"/>
        <v>10.70914977</v>
      </c>
    </row>
    <row r="63" spans="1:3" x14ac:dyDescent="0.25">
      <c r="A63" s="17" t="s">
        <v>41</v>
      </c>
      <c r="B63" s="16">
        <v>619305.05000000005</v>
      </c>
      <c r="C63" s="12">
        <f t="shared" si="3"/>
        <v>0.61930505000000002</v>
      </c>
    </row>
    <row r="64" spans="1:3" x14ac:dyDescent="0.25">
      <c r="A64" s="27">
        <v>2014</v>
      </c>
      <c r="B64" s="18">
        <v>43743927.480000004</v>
      </c>
      <c r="C64" s="26">
        <f t="shared" si="3"/>
        <v>43.743927480000004</v>
      </c>
    </row>
    <row r="65" spans="1:3" x14ac:dyDescent="0.25">
      <c r="A65" s="17" t="s">
        <v>21</v>
      </c>
      <c r="B65" s="16">
        <v>21578115.690000001</v>
      </c>
      <c r="C65" s="12">
        <f t="shared" si="3"/>
        <v>21.578115690000001</v>
      </c>
    </row>
    <row r="66" spans="1:3" x14ac:dyDescent="0.25">
      <c r="A66" s="17" t="s">
        <v>12</v>
      </c>
      <c r="B66" s="16">
        <v>8702819.3399999999</v>
      </c>
      <c r="C66" s="12">
        <f t="shared" si="3"/>
        <v>8.7028193399999996</v>
      </c>
    </row>
    <row r="67" spans="1:3" x14ac:dyDescent="0.25">
      <c r="A67" s="17" t="s">
        <v>20</v>
      </c>
      <c r="B67" s="16">
        <v>9288.6299999999992</v>
      </c>
      <c r="C67" s="12">
        <f t="shared" si="3"/>
        <v>9.2886299999999991E-3</v>
      </c>
    </row>
    <row r="68" spans="1:3" x14ac:dyDescent="0.25">
      <c r="A68" s="17" t="s">
        <v>15</v>
      </c>
      <c r="B68" s="16">
        <v>506617.87</v>
      </c>
      <c r="C68" s="12">
        <f t="shared" si="3"/>
        <v>0.50661787000000003</v>
      </c>
    </row>
    <row r="69" spans="1:3" x14ac:dyDescent="0.25">
      <c r="A69" s="17" t="s">
        <v>35</v>
      </c>
      <c r="B69" s="16">
        <v>1859124.62</v>
      </c>
      <c r="C69" s="12">
        <f t="shared" si="3"/>
        <v>1.85912462</v>
      </c>
    </row>
    <row r="70" spans="1:3" x14ac:dyDescent="0.25">
      <c r="A70" s="17" t="s">
        <v>25</v>
      </c>
      <c r="B70" s="16">
        <v>8725069.8599999994</v>
      </c>
      <c r="C70" s="12">
        <f t="shared" si="3"/>
        <v>8.7250698599999996</v>
      </c>
    </row>
    <row r="71" spans="1:3" x14ac:dyDescent="0.25">
      <c r="A71" s="17" t="s">
        <v>19</v>
      </c>
      <c r="B71" s="16">
        <v>1104660.26</v>
      </c>
      <c r="C71" s="12">
        <f t="shared" si="3"/>
        <v>1.1046602599999999</v>
      </c>
    </row>
    <row r="72" spans="1:3" x14ac:dyDescent="0.25">
      <c r="A72" s="17" t="s">
        <v>31</v>
      </c>
      <c r="B72" s="16">
        <v>433770.56</v>
      </c>
      <c r="C72" s="12">
        <f t="shared" si="3"/>
        <v>0.43377055999999997</v>
      </c>
    </row>
    <row r="73" spans="1:3" x14ac:dyDescent="0.25">
      <c r="A73" s="17" t="s">
        <v>42</v>
      </c>
      <c r="B73" s="16">
        <v>824460.65</v>
      </c>
      <c r="C73" s="12">
        <f t="shared" si="3"/>
        <v>0.82446065000000002</v>
      </c>
    </row>
    <row r="74" spans="1:3" x14ac:dyDescent="0.25">
      <c r="A74" s="27">
        <v>2015</v>
      </c>
      <c r="B74" s="18">
        <v>54295670.890000008</v>
      </c>
      <c r="C74" s="26">
        <f t="shared" si="3"/>
        <v>54.295670890000011</v>
      </c>
    </row>
    <row r="75" spans="1:3" x14ac:dyDescent="0.25">
      <c r="A75" s="17" t="s">
        <v>21</v>
      </c>
      <c r="B75" s="16">
        <v>20103156.030000001</v>
      </c>
      <c r="C75" s="12">
        <f t="shared" si="3"/>
        <v>20.103156030000001</v>
      </c>
    </row>
    <row r="76" spans="1:3" x14ac:dyDescent="0.25">
      <c r="A76" s="17" t="s">
        <v>12</v>
      </c>
      <c r="B76" s="16">
        <v>13741158.800000001</v>
      </c>
      <c r="C76" s="12">
        <f t="shared" si="3"/>
        <v>13.741158800000001</v>
      </c>
    </row>
    <row r="77" spans="1:3" x14ac:dyDescent="0.25">
      <c r="A77" s="17" t="s">
        <v>20</v>
      </c>
      <c r="B77" s="16">
        <v>24944.59</v>
      </c>
      <c r="C77" s="12">
        <f t="shared" si="3"/>
        <v>2.4944589999999999E-2</v>
      </c>
    </row>
    <row r="78" spans="1:3" x14ac:dyDescent="0.25">
      <c r="A78" s="17" t="s">
        <v>15</v>
      </c>
      <c r="B78" s="16">
        <v>1965725.97</v>
      </c>
      <c r="C78" s="12">
        <f t="shared" si="3"/>
        <v>1.96572597</v>
      </c>
    </row>
    <row r="79" spans="1:3" x14ac:dyDescent="0.25">
      <c r="A79" s="17" t="s">
        <v>45</v>
      </c>
      <c r="B79" s="16">
        <v>1806218.02</v>
      </c>
      <c r="C79" s="12">
        <f t="shared" si="3"/>
        <v>1.80621802</v>
      </c>
    </row>
    <row r="80" spans="1:3" x14ac:dyDescent="0.25">
      <c r="A80" s="17" t="s">
        <v>46</v>
      </c>
      <c r="B80" s="16">
        <v>659537</v>
      </c>
      <c r="C80" s="12">
        <f t="shared" si="3"/>
        <v>0.65953700000000004</v>
      </c>
    </row>
    <row r="81" spans="1:3" x14ac:dyDescent="0.25">
      <c r="A81" s="17" t="s">
        <v>43</v>
      </c>
      <c r="B81" s="16">
        <v>4707778.79</v>
      </c>
      <c r="C81" s="12">
        <f t="shared" si="3"/>
        <v>4.7077787899999999</v>
      </c>
    </row>
    <row r="82" spans="1:3" x14ac:dyDescent="0.25">
      <c r="A82" s="17" t="s">
        <v>47</v>
      </c>
      <c r="B82" s="16">
        <v>7973342.1699999999</v>
      </c>
      <c r="C82" s="12">
        <f t="shared" si="3"/>
        <v>7.9733421699999996</v>
      </c>
    </row>
    <row r="83" spans="1:3" x14ac:dyDescent="0.25">
      <c r="A83" s="17" t="s">
        <v>48</v>
      </c>
      <c r="B83" s="16">
        <v>20859.48</v>
      </c>
      <c r="C83" s="12">
        <f t="shared" si="3"/>
        <v>2.085948E-2</v>
      </c>
    </row>
    <row r="84" spans="1:3" x14ac:dyDescent="0.25">
      <c r="A84" s="17" t="s">
        <v>31</v>
      </c>
      <c r="B84" s="16">
        <v>552199.76</v>
      </c>
      <c r="C84" s="12">
        <f t="shared" si="3"/>
        <v>0.55219976000000004</v>
      </c>
    </row>
    <row r="85" spans="1:3" x14ac:dyDescent="0.25">
      <c r="A85" s="17" t="s">
        <v>44</v>
      </c>
      <c r="B85" s="16">
        <v>457125.6</v>
      </c>
      <c r="C85" s="12">
        <f t="shared" si="3"/>
        <v>0.45712559999999997</v>
      </c>
    </row>
    <row r="86" spans="1:3" x14ac:dyDescent="0.25">
      <c r="A86" s="17" t="s">
        <v>53</v>
      </c>
      <c r="B86" s="16">
        <v>25676.52</v>
      </c>
      <c r="C86" s="12">
        <f t="shared" si="3"/>
        <v>2.5676520000000001E-2</v>
      </c>
    </row>
    <row r="87" spans="1:3" x14ac:dyDescent="0.25">
      <c r="A87" s="17" t="s">
        <v>36</v>
      </c>
      <c r="B87" s="16">
        <v>409297.28</v>
      </c>
      <c r="C87" s="12">
        <f t="shared" si="3"/>
        <v>0.40929728000000004</v>
      </c>
    </row>
    <row r="88" spans="1:3" x14ac:dyDescent="0.25">
      <c r="A88" s="17" t="s">
        <v>50</v>
      </c>
      <c r="B88" s="16">
        <v>27075</v>
      </c>
      <c r="C88" s="12">
        <f t="shared" si="3"/>
        <v>2.7074999999999998E-2</v>
      </c>
    </row>
    <row r="89" spans="1:3" x14ac:dyDescent="0.25">
      <c r="A89" s="17" t="s">
        <v>49</v>
      </c>
      <c r="B89" s="16">
        <v>42226.79</v>
      </c>
      <c r="C89" s="12">
        <f t="shared" si="3"/>
        <v>4.222679E-2</v>
      </c>
    </row>
    <row r="90" spans="1:3" x14ac:dyDescent="0.25">
      <c r="A90" s="17" t="s">
        <v>42</v>
      </c>
      <c r="B90" s="16">
        <v>1779349.09</v>
      </c>
      <c r="C90" s="12">
        <f t="shared" si="3"/>
        <v>1.7793490900000002</v>
      </c>
    </row>
    <row r="91" spans="1:3" x14ac:dyDescent="0.25">
      <c r="A91" s="27">
        <v>2016</v>
      </c>
      <c r="B91" s="18">
        <v>33795700.620000005</v>
      </c>
      <c r="C91" s="26">
        <f t="shared" si="3"/>
        <v>33.795700620000005</v>
      </c>
    </row>
    <row r="92" spans="1:3" x14ac:dyDescent="0.25">
      <c r="A92" s="17" t="s">
        <v>21</v>
      </c>
      <c r="B92" s="16">
        <v>23109070.620000001</v>
      </c>
      <c r="C92" s="12">
        <f t="shared" si="3"/>
        <v>23.109070620000001</v>
      </c>
    </row>
    <row r="93" spans="1:3" x14ac:dyDescent="0.25">
      <c r="A93" s="17" t="s">
        <v>15</v>
      </c>
      <c r="B93" s="16">
        <v>1478510</v>
      </c>
      <c r="C93" s="12">
        <f t="shared" si="3"/>
        <v>1.47851</v>
      </c>
    </row>
    <row r="94" spans="1:3" x14ac:dyDescent="0.25">
      <c r="A94" s="17" t="s">
        <v>45</v>
      </c>
      <c r="B94" s="16">
        <v>1290985</v>
      </c>
      <c r="C94" s="12">
        <f t="shared" si="3"/>
        <v>1.290985</v>
      </c>
    </row>
    <row r="95" spans="1:3" x14ac:dyDescent="0.25">
      <c r="A95" s="17" t="s">
        <v>46</v>
      </c>
      <c r="B95" s="16">
        <v>29015</v>
      </c>
      <c r="C95" s="12">
        <f t="shared" si="3"/>
        <v>2.9014999999999999E-2</v>
      </c>
    </row>
    <row r="96" spans="1:3" x14ac:dyDescent="0.25">
      <c r="A96" s="17" t="s">
        <v>43</v>
      </c>
      <c r="B96" s="16">
        <v>2988120</v>
      </c>
      <c r="C96" s="12">
        <f t="shared" si="3"/>
        <v>2.9881199999999999</v>
      </c>
    </row>
    <row r="97" spans="1:3" x14ac:dyDescent="0.25">
      <c r="A97" s="17" t="s">
        <v>54</v>
      </c>
      <c r="B97" s="16">
        <v>4100000</v>
      </c>
      <c r="C97" s="12">
        <f t="shared" si="3"/>
        <v>4.0999999999999996</v>
      </c>
    </row>
    <row r="98" spans="1:3" x14ac:dyDescent="0.25">
      <c r="A98" s="17" t="s">
        <v>42</v>
      </c>
      <c r="B98" s="16">
        <v>800000</v>
      </c>
      <c r="C98" s="12">
        <f t="shared" si="3"/>
        <v>0.8</v>
      </c>
    </row>
    <row r="99" spans="1:3" x14ac:dyDescent="0.25">
      <c r="A99" s="27">
        <v>2017</v>
      </c>
      <c r="B99" s="18">
        <v>31981630</v>
      </c>
      <c r="C99" s="26">
        <f t="shared" si="3"/>
        <v>31.981629999999999</v>
      </c>
    </row>
    <row r="100" spans="1:3" x14ac:dyDescent="0.25">
      <c r="A100" s="17" t="s">
        <v>21</v>
      </c>
      <c r="B100" s="16">
        <v>25001910</v>
      </c>
      <c r="C100" s="12">
        <f t="shared" si="3"/>
        <v>25.001909999999999</v>
      </c>
    </row>
    <row r="101" spans="1:3" x14ac:dyDescent="0.25">
      <c r="A101" s="17" t="s">
        <v>12</v>
      </c>
      <c r="B101" s="16">
        <v>1675410</v>
      </c>
      <c r="C101" s="12">
        <f t="shared" ref="C101:C106" si="4">B101/1000000</f>
        <v>1.6754100000000001</v>
      </c>
    </row>
    <row r="102" spans="1:3" x14ac:dyDescent="0.25">
      <c r="A102" s="17" t="s">
        <v>15</v>
      </c>
      <c r="B102" s="16">
        <v>500000</v>
      </c>
      <c r="C102" s="12">
        <f t="shared" si="4"/>
        <v>0.5</v>
      </c>
    </row>
    <row r="103" spans="1:3" x14ac:dyDescent="0.25">
      <c r="A103" s="17" t="s">
        <v>55</v>
      </c>
      <c r="B103" s="16">
        <v>0</v>
      </c>
      <c r="C103" s="12">
        <f t="shared" si="4"/>
        <v>0</v>
      </c>
    </row>
    <row r="104" spans="1:3" x14ac:dyDescent="0.25">
      <c r="A104" s="17" t="s">
        <v>43</v>
      </c>
      <c r="B104" s="16">
        <v>2642310</v>
      </c>
      <c r="C104" s="12">
        <f t="shared" si="4"/>
        <v>2.6423100000000002</v>
      </c>
    </row>
    <row r="105" spans="1:3" x14ac:dyDescent="0.25">
      <c r="A105" s="17" t="s">
        <v>54</v>
      </c>
      <c r="B105" s="16">
        <v>1712000</v>
      </c>
      <c r="C105" s="12">
        <f t="shared" si="4"/>
        <v>1.712</v>
      </c>
    </row>
    <row r="106" spans="1:3" x14ac:dyDescent="0.25">
      <c r="A106" s="17" t="s">
        <v>42</v>
      </c>
      <c r="B106" s="16">
        <v>450000</v>
      </c>
      <c r="C106" s="12">
        <f t="shared" si="4"/>
        <v>0.45</v>
      </c>
    </row>
    <row r="107" spans="1:3" x14ac:dyDescent="0.25">
      <c r="A107" s="28" t="s">
        <v>58</v>
      </c>
      <c r="B107" s="14">
        <v>321529960.27999997</v>
      </c>
      <c r="C107" s="31">
        <f>C36+C50+C64+C74+C91+C99</f>
        <v>321.52996028000001</v>
      </c>
    </row>
  </sheetData>
  <pageMargins left="0.7" right="0.7" top="0.75" bottom="0.75" header="0.3" footer="0.3"/>
  <pageSetup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Tdinami</vt:lpstr>
      <vt:lpstr>base</vt:lpstr>
      <vt:lpstr>54315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Rommel Reynaldo Rodriguez</dc:creator>
  <cp:lastModifiedBy>Rommel Reynaldo Rodriguez</cp:lastModifiedBy>
  <dcterms:created xsi:type="dcterms:W3CDTF">2021-04-30T14:59:29Z</dcterms:created>
  <dcterms:modified xsi:type="dcterms:W3CDTF">2021-07-21T22:11:02Z</dcterms:modified>
</cp:coreProperties>
</file>